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74a68ab5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u fluxo" sheetId="1" r:id="Rbfe459cc6c6e4b73"/>
    <x:sheet xmlns:r="http://schemas.openxmlformats.org/officeDocument/2006/relationships" name="Exemplo" sheetId="2" r:id="R6098c33e72574717"/>
    <x:sheet xmlns:r="http://schemas.openxmlformats.org/officeDocument/2006/relationships" name="Como usar" sheetId="3" r:id="R58f7399d64ab43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 &quot;#,##0.00;[Red](&quot;R$ &quot;#,##0.00);&quot;R$ &quot;0.00"/>
    <x:numFmt numFmtId="201" formatCode="dd/mm/yyyy"/>
  </x:numFmts>
  <x:fonts count="10">
    <x:font>
      <x:sz val="11"/>
      <x:name val="Carlito"/>
    </x:font>
    <x:font>
      <x:sz val="11"/>
      <x:color rgb="FF182D25"/>
      <x:name val="Arial"/>
    </x:font>
    <x:font>
      <x:b/>
      <x:sz val="16"/>
      <x:color rgb="FF07573F"/>
      <x:name val="Arial"/>
    </x:font>
    <x:font>
      <x:b/>
      <x:sz val="11"/>
      <x:color rgb="FF174EA6"/>
      <x:name val="Arial"/>
    </x:font>
    <x:font>
      <x:b/>
      <x:sz val="11"/>
      <x:color rgb="FF182D25"/>
      <x:name val="Arial"/>
    </x:font>
    <x:font>
      <x:i/>
      <x:sz val="11"/>
      <x:color rgb="FF6E4B00"/>
      <x:name val="Arial"/>
    </x:font>
    <x:font>
      <x:b/>
      <x:sz val="11"/>
      <x:color rgb="FFFFFFFF"/>
      <x:name val="Arial"/>
    </x:font>
    <x:font>
      <x:sz val="11"/>
      <x:color rgb="FF174EA6"/>
      <x:name val="Arial"/>
    </x:font>
    <x:font>
      <x:b/>
      <x:sz val="11"/>
      <x:color rgb="FF07573F"/>
      <x:name val="Arial"/>
    </x:font>
    <x:font>
      <x:sz val="10"/>
      <x:color rgb="FF4357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0"/>
      </x:patternFill>
    </x:fill>
    <x:fill>
      <x:patternFill patternType="solid">
        <x:fgColor rgb="FF07573F"/>
      </x:patternFill>
    </x:fill>
    <x:fill>
      <x:patternFill patternType="solid">
        <x:fgColor rgb="FFE1EDE7"/>
      </x:patternFill>
    </x:fill>
    <x:fill>
      <x:patternFill patternType="solid">
        <x:fgColor rgb="FFD9EEE1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7573F"/>
      </x:bottom>
      <x:diagonal/>
    </x:border>
    <x:border>
      <x:left/>
      <x:right/>
      <x:top style="thin">
        <x:color rgb="FFABC4B6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0"/>
    </x:xf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6" fillId="3" borderId="0" xfId="0" applyNumberFormat="1" applyFont="1" applyFill="1" applyBorder="1"/>
    <x:xf numFmtId="201" fontId="6" fillId="3" borderId="0" xfId="0" applyNumberFormat="1" applyFont="1" applyFill="1" applyBorder="1"/>
    <x:xf numFmtId="201" fontId="6" fillId="3" borderId="0" xfId="0" applyNumberFormat="1" applyFont="1" applyFill="1" applyBorder="1" applyAlignment="1">
      <x:alignment horizontal="center"/>
    </x:xf>
    <x:xf numFmtId="200" fontId="1" fillId="2" borderId="0" xfId="0" applyNumberFormat="1" applyFont="1" applyFill="1" applyBorder="1"/>
    <x:xf numFmtId="200" fontId="7" fillId="2" borderId="0" xfId="0" applyNumberFormat="1" applyFont="1" applyFill="1" applyBorder="1"/>
    <x:xf numFmtId="0" fontId="1" fillId="4" borderId="0" xfId="0" applyNumberFormat="1" applyFont="1" applyFill="1" applyBorder="1"/>
    <x:xf numFmtId="0" fontId="8" fillId="4" borderId="0" xfId="0" applyNumberFormat="1" applyFont="1" applyFill="1" applyBorder="1"/>
    <x:xf numFmtId="200" fontId="1" fillId="4" borderId="0" xfId="0" applyNumberFormat="1" applyFont="1" applyFill="1" applyBorder="1"/>
    <x:xf numFmtId="200" fontId="8" fillId="4" borderId="0" xfId="0" applyNumberFormat="1" applyFont="1" applyFill="1" applyBorder="1"/>
    <x:xf numFmtId="0" fontId="1" fillId="0" borderId="2" xfId="0" applyNumberFormat="1" applyFont="1" applyFill="1" applyBorder="1"/>
    <x:xf numFmtId="200" fontId="1" fillId="0" borderId="2" xfId="0" applyNumberFormat="1" applyFont="1" applyFill="1" applyBorder="1"/>
    <x:xf numFmtId="0" fontId="4" fillId="0" borderId="2" xfId="0" applyNumberFormat="1" applyFont="1" applyFill="1" applyBorder="1"/>
    <x:xf numFmtId="200" fontId="4" fillId="0" borderId="2" xfId="0" applyNumberFormat="1" applyFont="1" applyFill="1" applyBorder="1"/>
    <x:xf numFmtId="0" fontId="4" fillId="5" borderId="2" xfId="0" applyNumberFormat="1" applyFont="1" applyFill="1" applyBorder="1"/>
    <x:xf numFmtId="200" fontId="4" fillId="5" borderId="2" xfId="0" applyNumberFormat="1" applyFont="1" applyFill="1" applyBorder="1"/>
    <x:xf numFmtId="0" fontId="9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A32020"/>
      </x:font>
      <x:fill>
        <x:patternFill patternType="solid">
          <x:bgColor rgb="FFFCE1DF"/>
        </x:patternFill>
      </x:fill>
    </x:dxf>
    <x:dxf>
      <x:font>
        <x:b/>
        <x:color rgb="FF845500"/>
      </x:font>
      <x:fill>
        <x:patternFill patternType="solid">
          <x:bgColor rgb="FFFFF0CC"/>
        </x:patternFill>
      </x:fill>
    </x:dxf>
    <x:dxf>
      <x:font>
        <x:b/>
        <x:color rgb="FFA32020"/>
      </x:font>
      <x:fill>
        <x:patternFill patternType="solid">
          <x:bgColor rgb="FFFCE1DF"/>
        </x:patternFill>
      </x:fill>
    </x:dxf>
    <x:dxf>
      <x:font>
        <x:b/>
        <x:color rgb="FF845500"/>
      </x:font>
      <x:fill>
        <x:patternFill patternType="solid">
          <x:bgColor rgb="FFFFF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3761add474656" /><Relationship Type="http://schemas.openxmlformats.org/officeDocument/2006/relationships/theme" Target="/xl/theme/theme1.xml" Id="R78270489b5f34e30" /><Relationship Type="http://schemas.openxmlformats.org/officeDocument/2006/relationships/sharedStrings" Target="/xl/sharedStrings.xml" Id="R1d30766c2f7b4856" /><Relationship Type="http://schemas.openxmlformats.org/officeDocument/2006/relationships/worksheet" Target="/xl/worksheets/sheet1.xml" Id="Rbfe459cc6c6e4b73" /><Relationship Type="http://schemas.openxmlformats.org/officeDocument/2006/relationships/worksheet" Target="/xl/worksheets/sheet2.xml" Id="R6098c33e72574717" /><Relationship Type="http://schemas.openxmlformats.org/officeDocument/2006/relationships/worksheet" Target="/xl/worksheets/sheet3.xml" Id="R58f7399d64ab43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573F"/>
  </x:sheetPr>
  <x:sheetViews>
    <x:sheetView showGridLines="0" workbookViewId="0">
      <x:pane xSplit="2" ySplit="18" topLeftCell="C19" activePane="bottomRight" state="frozen"/>
    </x:sheetView>
  </x:sheetViews>
  <x:sheetFormatPr defaultRowHeight="15"/>
  <x:cols>
    <x:col min="1" max="1" width="2" hidden="0" customWidth="1"/>
    <x:col min="2" max="2" width="39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4" customHeight="1">
      <x:c r="B2" s="2" t="str">
        <x:v>Fluxo de caixa de 13 semanas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B3" s="1" t="str">
        <x:v>Preencha as células amarelas. Digite 0 quando não houver valor na semana.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4" customHeight="1"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34" customHeight="1">
      <x:c r="B5" s="1" t="str">
        <x:v>Caixa disponível no início (R$)</x:v>
      </x:c>
      <x:c r="C5" s="1"/>
      <x:c r="D5" s="1"/>
      <x:c r="E5" s="1"/>
      <x:c r="F5" s="4" t="str">
        <x:v>Reserva desejada (R$)</x:v>
      </x:c>
      <x:c r="G5" s="1"/>
      <x:c r="H5" s="1"/>
      <x:c r="I5" s="1"/>
      <x:c r="J5" s="4" t="str">
        <x:v>Início da primeira semana</x:v>
      </x:c>
      <x:c r="K5" s="1"/>
      <x:c r="L5" s="1"/>
      <x:c r="M5" s="1"/>
      <x:c r="N5" s="1"/>
      <x:c r="O5" s="1"/>
    </x:row>
    <x:row r="6" ht="24" customHeight="1">
      <x:c r="B6" s="1"/>
      <x:c r="C6" s="7"/>
      <x:c r="D6" s="1"/>
      <x:c r="E6" s="1"/>
      <x:c r="F6" s="7"/>
      <x:c r="G6" s="1"/>
      <x:c r="H6" s="1"/>
      <x:c r="I6" s="1"/>
      <x:c r="J6" s="8" t="d">
        <x:v>2026-10-26T00:00:00.000Z</x:v>
      </x:c>
      <x:c r="K6" s="1"/>
      <x:c r="L6" s="1"/>
      <x:c r="M6" s="1"/>
      <x:c r="N6" s="1"/>
      <x:c r="O6" s="1"/>
    </x:row>
    <x:row r="7" ht="24" customHeight="1"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4" customHeight="1">
      <x:c r="B8" s="1" t="str">
        <x:v>Menor saldo final nas 13 semanas</x:v>
      </x:c>
      <x:c r="C8" s="11" t="str">
        <x:f>IF(COUNT(C35:O35)=13,MIN(C35:O35),"")</x:f>
      </x:c>
      <x:c r="D8" s="1"/>
      <x:c r="E8" s="1"/>
      <x:c r="F8" s="1" t="str">
        <x:v>O reforço é adicional ao caixa inicial.</x:v>
      </x:c>
      <x:c r="G8" s="1"/>
      <x:c r="H8" s="1"/>
      <x:c r="I8" s="1"/>
      <x:c r="J8" s="1"/>
      <x:c r="K8" s="1"/>
      <x:c r="L8" s="1"/>
      <x:c r="M8" s="1"/>
      <x:c r="N8" s="1"/>
      <x:c r="O8" s="1"/>
    </x:row>
    <x:row r="9" ht="24" customHeight="1">
      <x:c r="B9" s="1" t="str">
        <x:v>Déficit máximo no fechamento</x:v>
      </x:c>
      <x:c r="C9" s="11" t="str">
        <x:f>IF(COUNT(C35:O35)=13,MAX(0,-C8),"")</x:f>
      </x:c>
      <x:c r="D9" s="1"/>
      <x:c r="E9" s="1"/>
      <x:c r="F9" s="1" t="str">
        <x:v>Não some os déficits de cada semana.</x:v>
      </x:c>
      <x:c r="G9" s="1"/>
      <x:c r="H9" s="1"/>
      <x:c r="I9" s="1"/>
      <x:c r="J9" s="1"/>
      <x:c r="K9" s="1"/>
      <x:c r="L9" s="1"/>
      <x:c r="M9" s="1"/>
      <x:c r="N9" s="1"/>
      <x:c r="O9" s="1"/>
    </x:row>
    <x:row r="10" ht="24" customHeight="1">
      <x:c r="B10" s="1" t="str">
        <x:v>Reforço para manter a reserva</x:v>
      </x:c>
      <x:c r="C10" s="11" t="str">
        <x:f>IF(COUNT(C35:O35)=13,MAX(C36:O36),"")</x:f>
      </x:c>
      <x:c r="D10" s="1"/>
      <x:c r="E10" s="1"/>
      <x:c r="F10" s="1" t="str">
        <x:v>A reserva é uma escolha sua, sem percentual obrigatório.</x:v>
      </x:c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4" customHeight="1">
      <x:c r="B11" s="1" t="str">
        <x:v>Início da primeira semana negativa</x:v>
      </x:c>
      <x:c r="C11" s="12" t="str">
        <x:f>IF(COUNT(C35:O35)=13,IF(COUNTIF(C37:O37,"Déficit")=0,"Sem déficit",$J$6+7*(MATCH("Déficit",C37:O37,0)-1)),"")</x:f>
      </x:c>
      <x:c r="D11" s="1"/>
      <x:c r="E11" s="1"/>
      <x:c r="F11" s="1" t="str">
        <x:v>Confira também os vencimentos dia a dia.</x:v>
      </x:c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4" customHeight="1">
      <x:c r="B12" s="1" t="str">
        <x:v>Semanas com dados completos</x:v>
      </x:c>
      <x:c r="C12" s="13" t="n">
        <x:f>COUNT(C35:O35)</x:f>
        <x:v>0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4" customHeight="1"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24" customHeight="1">
      <x:c r="B14" s="15" t="str">
        <x:f>IF(COUNT(C35:O35)=13,"Projeção preenchida. Revise as datas reais e os recebimentos incertos.","Resumo incompleto: informe caixa, reserva, data inicial e os 10 valores de cada semana.")</x:f>
        <x:v>Resumo incompleto: informe caixa, reserva, data inicial e os 10 valores de cada semana.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4" customHeight="1"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4" customHeight="1">
      <x:c r="B16" s="1" t="str">
        <x:v>Valores em reais. Saídas sempre positivas.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4" customHeight="1">
      <x:c r="B17" s="18" t="str">
        <x:v>Início da semana</x:v>
      </x:c>
      <x:c r="C17" s="20" t="n">
        <x:f>IF(ISNUMBER($J$6),$J$6,"")</x:f>
        <x:v>46321</x:v>
      </x:c>
      <x:c r="D17" s="20" t="n">
        <x:f>IF(ISNUMBER(C17),C17+7,"")</x:f>
        <x:v>46328</x:v>
      </x:c>
      <x:c r="E17" s="20" t="n">
        <x:f>IF(ISNUMBER(D17),D17+7,"")</x:f>
        <x:v>46335</x:v>
      </x:c>
      <x:c r="F17" s="20" t="n">
        <x:f>IF(ISNUMBER(E17),E17+7,"")</x:f>
        <x:v>46342</x:v>
      </x:c>
      <x:c r="G17" s="20" t="n">
        <x:f>IF(ISNUMBER(F17),F17+7,"")</x:f>
        <x:v>46349</x:v>
      </x:c>
      <x:c r="H17" s="20" t="n">
        <x:f>IF(ISNUMBER(G17),G17+7,"")</x:f>
        <x:v>46356</x:v>
      </x:c>
      <x:c r="I17" s="20" t="n">
        <x:f>IF(ISNUMBER(H17),H17+7,"")</x:f>
        <x:v>46363</x:v>
      </x:c>
      <x:c r="J17" s="20" t="n">
        <x:f>IF(ISNUMBER(I17),I17+7,"")</x:f>
        <x:v>46370</x:v>
      </x:c>
      <x:c r="K17" s="20" t="n">
        <x:f>IF(ISNUMBER(J17),J17+7,"")</x:f>
        <x:v>46377</x:v>
      </x:c>
      <x:c r="L17" s="20" t="n">
        <x:f>IF(ISNUMBER(K17),K17+7,"")</x:f>
        <x:v>46384</x:v>
      </x:c>
      <x:c r="M17" s="20" t="n">
        <x:f>IF(ISNUMBER(L17),L17+7,"")</x:f>
        <x:v>46391</x:v>
      </x:c>
      <x:c r="N17" s="20" t="n">
        <x:f>IF(ISNUMBER(M17),M17+7,"")</x:f>
        <x:v>46398</x:v>
      </x:c>
      <x:c r="O17" s="20" t="n">
        <x:f>IF(ISNUMBER(N17),N17+7,"")</x:f>
        <x:v>46405</x:v>
      </x:c>
    </x:row>
    <x:row r="18" ht="24" customHeight="1">
      <x:c r="B18" s="18" t="str">
        <x:v>Fim da semana (inclusive)</x:v>
      </x:c>
      <x:c r="C18" s="20" t="n">
        <x:f>IF(ISNUMBER(C17),C17+6,"")</x:f>
        <x:v>46327</x:v>
      </x:c>
      <x:c r="D18" s="20" t="n">
        <x:f>IF(ISNUMBER(D17),D17+6,"")</x:f>
        <x:v>46334</x:v>
      </x:c>
      <x:c r="E18" s="20" t="n">
        <x:f>IF(ISNUMBER(E17),E17+6,"")</x:f>
        <x:v>46341</x:v>
      </x:c>
      <x:c r="F18" s="20" t="n">
        <x:f>IF(ISNUMBER(F17),F17+6,"")</x:f>
        <x:v>46348</x:v>
      </x:c>
      <x:c r="G18" s="20" t="n">
        <x:f>IF(ISNUMBER(G17),G17+6,"")</x:f>
        <x:v>46355</x:v>
      </x:c>
      <x:c r="H18" s="20" t="n">
        <x:f>IF(ISNUMBER(H17),H17+6,"")</x:f>
        <x:v>46362</x:v>
      </x:c>
      <x:c r="I18" s="20" t="n">
        <x:f>IF(ISNUMBER(I17),I17+6,"")</x:f>
        <x:v>46369</x:v>
      </x:c>
      <x:c r="J18" s="20" t="n">
        <x:f>IF(ISNUMBER(J17),J17+6,"")</x:f>
        <x:v>46376</x:v>
      </x:c>
      <x:c r="K18" s="20" t="n">
        <x:f>IF(ISNUMBER(K17),K17+6,"")</x:f>
        <x:v>46383</x:v>
      </x:c>
      <x:c r="L18" s="20" t="n">
        <x:f>IF(ISNUMBER(L17),L17+6,"")</x:f>
        <x:v>46390</x:v>
      </x:c>
      <x:c r="M18" s="20" t="n">
        <x:f>IF(ISNUMBER(M17),M17+6,"")</x:f>
        <x:v>46397</x:v>
      </x:c>
      <x:c r="N18" s="20" t="n">
        <x:f>IF(ISNUMBER(N17),N17+6,"")</x:f>
        <x:v>46404</x:v>
      </x:c>
      <x:c r="O18" s="20" t="n">
        <x:f>IF(ISNUMBER(O17),O17+6,"")</x:f>
        <x:v>46411</x:v>
      </x:c>
    </x:row>
    <x:row r="19" ht="24" customHeight="1">
      <x:c r="B19" s="24" t="str">
        <x:v>ENTRADAS</x:v>
      </x:c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</x:row>
    <x:row r="20" ht="24" customHeight="1">
      <x:c r="B20" s="1" t="str">
        <x:v>Vendas recebidas à vista</x:v>
      </x:c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/>
    </x:row>
    <x:row r="21" ht="24" customHeight="1">
      <x:c r="B21" s="1" t="str">
        <x:v>Recebimentos a prazo e cartões</x:v>
      </x:c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  <x:c r="N21" s="22"/>
      <x:c r="O21" s="22"/>
    </x:row>
    <x:row r="22" ht="24" customHeight="1">
      <x:c r="B22" s="1" t="str">
        <x:v>Outras entradas operacionais</x:v>
      </x:c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  <x:c r="O22" s="22"/>
    </x:row>
    <x:row r="23" ht="24" customHeight="1">
      <x:c r="B23" s="1" t="str">
        <x:v>Aportes e crédito novo</x:v>
      </x:c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  <x:c r="N23" s="22"/>
      <x:c r="O23" s="22"/>
    </x:row>
    <x:row r="24" ht="24" customHeight="1">
      <x:c r="B24" s="29" t="str">
        <x:v>Total de entradas</x:v>
      </x:c>
      <x:c r="C24" s="30" t="str">
        <x:f>IF(AND(COUNT(C20:C23,C26:C31)=10,ISNUMBER($C$6),ISNUMBER($F$6),ISNUMBER($J$6)),SUM(C20:C23),"")</x:f>
      </x:c>
      <x:c r="D24" s="30" t="str">
        <x:f>IF(AND(COUNT(D20:D23,D26:D31)=10,ISNUMBER($C$6),ISNUMBER($F$6),ISNUMBER($J$6)),SUM(D20:D23),"")</x:f>
      </x:c>
      <x:c r="E24" s="30" t="str">
        <x:f>IF(AND(COUNT(E20:E23,E26:E31)=10,ISNUMBER($C$6),ISNUMBER($F$6),ISNUMBER($J$6)),SUM(E20:E23),"")</x:f>
      </x:c>
      <x:c r="F24" s="30" t="str">
        <x:f>IF(AND(COUNT(F20:F23,F26:F31)=10,ISNUMBER($C$6),ISNUMBER($F$6),ISNUMBER($J$6)),SUM(F20:F23),"")</x:f>
      </x:c>
      <x:c r="G24" s="30" t="str">
        <x:f>IF(AND(COUNT(G20:G23,G26:G31)=10,ISNUMBER($C$6),ISNUMBER($F$6),ISNUMBER($J$6)),SUM(G20:G23),"")</x:f>
      </x:c>
      <x:c r="H24" s="30" t="str">
        <x:f>IF(AND(COUNT(H20:H23,H26:H31)=10,ISNUMBER($C$6),ISNUMBER($F$6),ISNUMBER($J$6)),SUM(H20:H23),"")</x:f>
      </x:c>
      <x:c r="I24" s="30" t="str">
        <x:f>IF(AND(COUNT(I20:I23,I26:I31)=10,ISNUMBER($C$6),ISNUMBER($F$6),ISNUMBER($J$6)),SUM(I20:I23),"")</x:f>
      </x:c>
      <x:c r="J24" s="30" t="str">
        <x:f>IF(AND(COUNT(J20:J23,J26:J31)=10,ISNUMBER($C$6),ISNUMBER($F$6),ISNUMBER($J$6)),SUM(J20:J23),"")</x:f>
      </x:c>
      <x:c r="K24" s="30" t="str">
        <x:f>IF(AND(COUNT(K20:K23,K26:K31)=10,ISNUMBER($C$6),ISNUMBER($F$6),ISNUMBER($J$6)),SUM(K20:K23),"")</x:f>
      </x:c>
      <x:c r="L24" s="30" t="str">
        <x:f>IF(AND(COUNT(L20:L23,L26:L31)=10,ISNUMBER($C$6),ISNUMBER($F$6),ISNUMBER($J$6)),SUM(L20:L23),"")</x:f>
      </x:c>
      <x:c r="M24" s="30" t="str">
        <x:f>IF(AND(COUNT(M20:M23,M26:M31)=10,ISNUMBER($C$6),ISNUMBER($F$6),ISNUMBER($J$6)),SUM(M20:M23),"")</x:f>
      </x:c>
      <x:c r="N24" s="30" t="str">
        <x:f>IF(AND(COUNT(N20:N23,N26:N31)=10,ISNUMBER($C$6),ISNUMBER($F$6),ISNUMBER($J$6)),SUM(N20:N23),"")</x:f>
      </x:c>
      <x:c r="O24" s="30" t="str">
        <x:f>IF(AND(COUNT(O20:O23,O26:O31)=10,ISNUMBER($C$6),ISNUMBER($F$6),ISNUMBER($J$6)),SUM(O20:O23),"")</x:f>
      </x:c>
    </x:row>
    <x:row r="25" ht="24" customHeight="1">
      <x:c r="B25" s="24" t="str">
        <x:v>SAÍDAS</x:v>
      </x:c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</x:row>
    <x:row r="26" ht="24" customHeight="1">
      <x:c r="B26" s="1" t="str">
        <x:v>Fornecedores</x:v>
      </x:c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  <x:c r="N26" s="22"/>
      <x:c r="O26" s="22"/>
    </x:row>
    <x:row r="27" ht="24" customHeight="1">
      <x:c r="B27" s="1" t="str">
        <x:v>Pessoal e pró-labore</x:v>
      </x:c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/>
    </x:row>
    <x:row r="28" ht="24" customHeight="1">
      <x:c r="B28" s="1" t="str">
        <x:v>Aluguel e outras despesas</x:v>
      </x:c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  <x:c r="N28" s="22"/>
      <x:c r="O28" s="22"/>
    </x:row>
    <x:row r="29" ht="24" customHeight="1">
      <x:c r="B29" s="1" t="str">
        <x:v>Tributos pagos</x:v>
      </x:c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  <x:c r="N29" s="22"/>
      <x:c r="O29" s="22"/>
    </x:row>
    <x:row r="30" ht="24" customHeight="1">
      <x:c r="B30" s="1" t="str">
        <x:v>Parcelas e juros pagos</x:v>
      </x:c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  <x:c r="N30" s="22"/>
      <x:c r="O30" s="22"/>
    </x:row>
    <x:row r="31" ht="24" customHeight="1">
      <x:c r="B31" s="1" t="str">
        <x:v>Investimentos pagos</x:v>
      </x:c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  <x:c r="N31" s="22"/>
      <x:c r="O31" s="22"/>
    </x:row>
    <x:row r="32" ht="24" customHeight="1">
      <x:c r="B32" s="29" t="str">
        <x:v>Total de saídas</x:v>
      </x:c>
      <x:c r="C32" s="30" t="str">
        <x:f>IF(AND(COUNT(C20:C23,C26:C31)=10,ISNUMBER($C$6),ISNUMBER($F$6),ISNUMBER($J$6)),SUM(C26:C31),"")</x:f>
      </x:c>
      <x:c r="D32" s="30" t="str">
        <x:f>IF(AND(COUNT(D20:D23,D26:D31)=10,ISNUMBER($C$6),ISNUMBER($F$6),ISNUMBER($J$6)),SUM(D26:D31),"")</x:f>
      </x:c>
      <x:c r="E32" s="30" t="str">
        <x:f>IF(AND(COUNT(E20:E23,E26:E31)=10,ISNUMBER($C$6),ISNUMBER($F$6),ISNUMBER($J$6)),SUM(E26:E31),"")</x:f>
      </x:c>
      <x:c r="F32" s="30" t="str">
        <x:f>IF(AND(COUNT(F20:F23,F26:F31)=10,ISNUMBER($C$6),ISNUMBER($F$6),ISNUMBER($J$6)),SUM(F26:F31),"")</x:f>
      </x:c>
      <x:c r="G32" s="30" t="str">
        <x:f>IF(AND(COUNT(G20:G23,G26:G31)=10,ISNUMBER($C$6),ISNUMBER($F$6),ISNUMBER($J$6)),SUM(G26:G31),"")</x:f>
      </x:c>
      <x:c r="H32" s="30" t="str">
        <x:f>IF(AND(COUNT(H20:H23,H26:H31)=10,ISNUMBER($C$6),ISNUMBER($F$6),ISNUMBER($J$6)),SUM(H26:H31),"")</x:f>
      </x:c>
      <x:c r="I32" s="30" t="str">
        <x:f>IF(AND(COUNT(I20:I23,I26:I31)=10,ISNUMBER($C$6),ISNUMBER($F$6),ISNUMBER($J$6)),SUM(I26:I31),"")</x:f>
      </x:c>
      <x:c r="J32" s="30" t="str">
        <x:f>IF(AND(COUNT(J20:J23,J26:J31)=10,ISNUMBER($C$6),ISNUMBER($F$6),ISNUMBER($J$6)),SUM(J26:J31),"")</x:f>
      </x:c>
      <x:c r="K32" s="30" t="str">
        <x:f>IF(AND(COUNT(K20:K23,K26:K31)=10,ISNUMBER($C$6),ISNUMBER($F$6),ISNUMBER($J$6)),SUM(K26:K31),"")</x:f>
      </x:c>
      <x:c r="L32" s="30" t="str">
        <x:f>IF(AND(COUNT(L20:L23,L26:L31)=10,ISNUMBER($C$6),ISNUMBER($F$6),ISNUMBER($J$6)),SUM(L26:L31),"")</x:f>
      </x:c>
      <x:c r="M32" s="30" t="str">
        <x:f>IF(AND(COUNT(M20:M23,M26:M31)=10,ISNUMBER($C$6),ISNUMBER($F$6),ISNUMBER($J$6)),SUM(M26:M31),"")</x:f>
      </x:c>
      <x:c r="N32" s="30" t="str">
        <x:f>IF(AND(COUNT(N20:N23,N26:N31)=10,ISNUMBER($C$6),ISNUMBER($F$6),ISNUMBER($J$6)),SUM(N26:N31),"")</x:f>
      </x:c>
      <x:c r="O32" s="30" t="str">
        <x:f>IF(AND(COUNT(O20:O23,O26:O31)=10,ISNUMBER($C$6),ISNUMBER($F$6),ISNUMBER($J$6)),SUM(O26:O31),"")</x:f>
      </x:c>
    </x:row>
    <x:row r="33" ht="24" customHeight="1">
      <x:c r="B33" s="1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9"/>
      <x:c r="O33" s="9"/>
    </x:row>
    <x:row r="34" ht="24" customHeight="1">
      <x:c r="B34" s="29" t="str">
        <x:v>Saldo inicial da semana</x:v>
      </x:c>
      <x:c r="C34" s="30" t="str">
        <x:f>IF(AND(COUNT(C20:C23,C26:C31)=10,ISNUMBER($C$6),ISNUMBER($F$6),ISNUMBER($J$6)),$C$6,"")</x:f>
      </x:c>
      <x:c r="D34" s="30" t="str">
        <x:f>IF(AND(AND(COUNT(D20:D23,D26:D31)=10,ISNUMBER($C$6),ISNUMBER($F$6),ISNUMBER($J$6)),ISNUMBER(C35)),C35,"")</x:f>
      </x:c>
      <x:c r="E34" s="30" t="str">
        <x:f>IF(AND(AND(COUNT(E20:E23,E26:E31)=10,ISNUMBER($C$6),ISNUMBER($F$6),ISNUMBER($J$6)),ISNUMBER(D35)),D35,"")</x:f>
      </x:c>
      <x:c r="F34" s="30" t="str">
        <x:f>IF(AND(AND(COUNT(F20:F23,F26:F31)=10,ISNUMBER($C$6),ISNUMBER($F$6),ISNUMBER($J$6)),ISNUMBER(E35)),E35,"")</x:f>
      </x:c>
      <x:c r="G34" s="30" t="str">
        <x:f>IF(AND(AND(COUNT(G20:G23,G26:G31)=10,ISNUMBER($C$6),ISNUMBER($F$6),ISNUMBER($J$6)),ISNUMBER(F35)),F35,"")</x:f>
      </x:c>
      <x:c r="H34" s="30" t="str">
        <x:f>IF(AND(AND(COUNT(H20:H23,H26:H31)=10,ISNUMBER($C$6),ISNUMBER($F$6),ISNUMBER($J$6)),ISNUMBER(G35)),G35,"")</x:f>
      </x:c>
      <x:c r="I34" s="30" t="str">
        <x:f>IF(AND(AND(COUNT(I20:I23,I26:I31)=10,ISNUMBER($C$6),ISNUMBER($F$6),ISNUMBER($J$6)),ISNUMBER(H35)),H35,"")</x:f>
      </x:c>
      <x:c r="J34" s="30" t="str">
        <x:f>IF(AND(AND(COUNT(J20:J23,J26:J31)=10,ISNUMBER($C$6),ISNUMBER($F$6),ISNUMBER($J$6)),ISNUMBER(I35)),I35,"")</x:f>
      </x:c>
      <x:c r="K34" s="30" t="str">
        <x:f>IF(AND(AND(COUNT(K20:K23,K26:K31)=10,ISNUMBER($C$6),ISNUMBER($F$6),ISNUMBER($J$6)),ISNUMBER(J35)),J35,"")</x:f>
      </x:c>
      <x:c r="L34" s="30" t="str">
        <x:f>IF(AND(AND(COUNT(L20:L23,L26:L31)=10,ISNUMBER($C$6),ISNUMBER($F$6),ISNUMBER($J$6)),ISNUMBER(K35)),K35,"")</x:f>
      </x:c>
      <x:c r="M34" s="30" t="str">
        <x:f>IF(AND(AND(COUNT(M20:M23,M26:M31)=10,ISNUMBER($C$6),ISNUMBER($F$6),ISNUMBER($J$6)),ISNUMBER(L35)),L35,"")</x:f>
      </x:c>
      <x:c r="N34" s="30" t="str">
        <x:f>IF(AND(AND(COUNT(N20:N23,N26:N31)=10,ISNUMBER($C$6),ISNUMBER($F$6),ISNUMBER($J$6)),ISNUMBER(M35)),M35,"")</x:f>
      </x:c>
      <x:c r="O34" s="30" t="str">
        <x:f>IF(AND(AND(COUNT(O20:O23,O26:O31)=10,ISNUMBER($C$6),ISNUMBER($F$6),ISNUMBER($J$6)),ISNUMBER(N35)),N35,"")</x:f>
      </x:c>
    </x:row>
    <x:row r="35" ht="24" customHeight="1">
      <x:c r="B35" s="31" t="str">
        <x:v>Saldo final da semana</x:v>
      </x:c>
      <x:c r="C35" s="32" t="str">
        <x:f>IF(AND(ISNUMBER(C34),ISNUMBER(C24),ISNUMBER(C32)),C34+C24-C32,"")</x:f>
      </x:c>
      <x:c r="D35" s="32" t="str">
        <x:f>IF(AND(ISNUMBER(D34),ISNUMBER(D24),ISNUMBER(D32)),D34+D24-D32,"")</x:f>
      </x:c>
      <x:c r="E35" s="32" t="str">
        <x:f>IF(AND(ISNUMBER(E34),ISNUMBER(E24),ISNUMBER(E32)),E34+E24-E32,"")</x:f>
      </x:c>
      <x:c r="F35" s="32" t="str">
        <x:f>IF(AND(ISNUMBER(F34),ISNUMBER(F24),ISNUMBER(F32)),F34+F24-F32,"")</x:f>
      </x:c>
      <x:c r="G35" s="32" t="str">
        <x:f>IF(AND(ISNUMBER(G34),ISNUMBER(G24),ISNUMBER(G32)),G34+G24-G32,"")</x:f>
      </x:c>
      <x:c r="H35" s="32" t="str">
        <x:f>IF(AND(ISNUMBER(H34),ISNUMBER(H24),ISNUMBER(H32)),H34+H24-H32,"")</x:f>
      </x:c>
      <x:c r="I35" s="32" t="str">
        <x:f>IF(AND(ISNUMBER(I34),ISNUMBER(I24),ISNUMBER(I32)),I34+I24-I32,"")</x:f>
      </x:c>
      <x:c r="J35" s="32" t="str">
        <x:f>IF(AND(ISNUMBER(J34),ISNUMBER(J24),ISNUMBER(J32)),J34+J24-J32,"")</x:f>
      </x:c>
      <x:c r="K35" s="32" t="str">
        <x:f>IF(AND(ISNUMBER(K34),ISNUMBER(K24),ISNUMBER(K32)),K34+K24-K32,"")</x:f>
      </x:c>
      <x:c r="L35" s="32" t="str">
        <x:f>IF(AND(ISNUMBER(L34),ISNUMBER(L24),ISNUMBER(L32)),L34+L24-L32,"")</x:f>
      </x:c>
      <x:c r="M35" s="32" t="str">
        <x:f>IF(AND(ISNUMBER(M34),ISNUMBER(M24),ISNUMBER(M32)),M34+M24-M32,"")</x:f>
      </x:c>
      <x:c r="N35" s="32" t="str">
        <x:f>IF(AND(ISNUMBER(N34),ISNUMBER(N24),ISNUMBER(N32)),N34+N24-N32,"")</x:f>
      </x:c>
      <x:c r="O35" s="32" t="str">
        <x:f>IF(AND(ISNUMBER(O34),ISNUMBER(O24),ISNUMBER(O32)),O34+O24-O32,"")</x:f>
      </x:c>
    </x:row>
    <x:row r="36" ht="24" customHeight="1">
      <x:c r="B36" s="29" t="str">
        <x:v>Falta para manter a reserva</x:v>
      </x:c>
      <x:c r="C36" s="30" t="str">
        <x:f>IF(ISNUMBER(C35),MAX(0,$F$6-C35),"")</x:f>
      </x:c>
      <x:c r="D36" s="30" t="str">
        <x:f>IF(ISNUMBER(D35),MAX(0,$F$6-D35),"")</x:f>
      </x:c>
      <x:c r="E36" s="30" t="str">
        <x:f>IF(ISNUMBER(E35),MAX(0,$F$6-E35),"")</x:f>
      </x:c>
      <x:c r="F36" s="30" t="str">
        <x:f>IF(ISNUMBER(F35),MAX(0,$F$6-F35),"")</x:f>
      </x:c>
      <x:c r="G36" s="30" t="str">
        <x:f>IF(ISNUMBER(G35),MAX(0,$F$6-G35),"")</x:f>
      </x:c>
      <x:c r="H36" s="30" t="str">
        <x:f>IF(ISNUMBER(H35),MAX(0,$F$6-H35),"")</x:f>
      </x:c>
      <x:c r="I36" s="30" t="str">
        <x:f>IF(ISNUMBER(I35),MAX(0,$F$6-I35),"")</x:f>
      </x:c>
      <x:c r="J36" s="30" t="str">
        <x:f>IF(ISNUMBER(J35),MAX(0,$F$6-J35),"")</x:f>
      </x:c>
      <x:c r="K36" s="30" t="str">
        <x:f>IF(ISNUMBER(K35),MAX(0,$F$6-K35),"")</x:f>
      </x:c>
      <x:c r="L36" s="30" t="str">
        <x:f>IF(ISNUMBER(L35),MAX(0,$F$6-L35),"")</x:f>
      </x:c>
      <x:c r="M36" s="30" t="str">
        <x:f>IF(ISNUMBER(M35),MAX(0,$F$6-M35),"")</x:f>
      </x:c>
      <x:c r="N36" s="30" t="str">
        <x:f>IF(ISNUMBER(N35),MAX(0,$F$6-N35),"")</x:f>
      </x:c>
      <x:c r="O36" s="30" t="str">
        <x:f>IF(ISNUMBER(O35),MAX(0,$F$6-O35),"")</x:f>
      </x:c>
    </x:row>
    <x:row r="37" ht="36" customHeight="1">
      <x:c r="B37" s="1" t="str">
        <x:v>Situação no fechamento</x:v>
      </x:c>
      <x:c r="C37" s="4" t="str">
        <x:f>IF(ISNUMBER(C35),IF(C35&lt;0,"Déficit",IF(C35&lt;$F$6,"Abaixo da reserva","Dentro da reserva")),"Dados incompletos")</x:f>
        <x:v>Dados incompletos</x:v>
      </x:c>
      <x:c r="D37" s="4" t="str">
        <x:f>IF(ISNUMBER(D35),IF(D35&lt;0,"Déficit",IF(D35&lt;$F$6,"Abaixo da reserva","Dentro da reserva")),"Dados incompletos")</x:f>
        <x:v>Dados incompletos</x:v>
      </x:c>
      <x:c r="E37" s="4" t="str">
        <x:f>IF(ISNUMBER(E35),IF(E35&lt;0,"Déficit",IF(E35&lt;$F$6,"Abaixo da reserva","Dentro da reserva")),"Dados incompletos")</x:f>
        <x:v>Dados incompletos</x:v>
      </x:c>
      <x:c r="F37" s="4" t="str">
        <x:f>IF(ISNUMBER(F35),IF(F35&lt;0,"Déficit",IF(F35&lt;$F$6,"Abaixo da reserva","Dentro da reserva")),"Dados incompletos")</x:f>
        <x:v>Dados incompletos</x:v>
      </x:c>
      <x:c r="G37" s="4" t="str">
        <x:f>IF(ISNUMBER(G35),IF(G35&lt;0,"Déficit",IF(G35&lt;$F$6,"Abaixo da reserva","Dentro da reserva")),"Dados incompletos")</x:f>
        <x:v>Dados incompletos</x:v>
      </x:c>
      <x:c r="H37" s="4" t="str">
        <x:f>IF(ISNUMBER(H35),IF(H35&lt;0,"Déficit",IF(H35&lt;$F$6,"Abaixo da reserva","Dentro da reserva")),"Dados incompletos")</x:f>
        <x:v>Dados incompletos</x:v>
      </x:c>
      <x:c r="I37" s="4" t="str">
        <x:f>IF(ISNUMBER(I35),IF(I35&lt;0,"Déficit",IF(I35&lt;$F$6,"Abaixo da reserva","Dentro da reserva")),"Dados incompletos")</x:f>
        <x:v>Dados incompletos</x:v>
      </x:c>
      <x:c r="J37" s="4" t="str">
        <x:f>IF(ISNUMBER(J35),IF(J35&lt;0,"Déficit",IF(J35&lt;$F$6,"Abaixo da reserva","Dentro da reserva")),"Dados incompletos")</x:f>
        <x:v>Dados incompletos</x:v>
      </x:c>
      <x:c r="K37" s="4" t="str">
        <x:f>IF(ISNUMBER(K35),IF(K35&lt;0,"Déficit",IF(K35&lt;$F$6,"Abaixo da reserva","Dentro da reserva")),"Dados incompletos")</x:f>
        <x:v>Dados incompletos</x:v>
      </x:c>
      <x:c r="L37" s="4" t="str">
        <x:f>IF(ISNUMBER(L35),IF(L35&lt;0,"Déficit",IF(L35&lt;$F$6,"Abaixo da reserva","Dentro da reserva")),"Dados incompletos")</x:f>
        <x:v>Dados incompletos</x:v>
      </x:c>
      <x:c r="M37" s="4" t="str">
        <x:f>IF(ISNUMBER(M35),IF(M35&lt;0,"Déficit",IF(M35&lt;$F$6,"Abaixo da reserva","Dentro da reserva")),"Dados incompletos")</x:f>
        <x:v>Dados incompletos</x:v>
      </x:c>
      <x:c r="N37" s="4" t="str">
        <x:f>IF(ISNUMBER(N35),IF(N35&lt;0,"Déficit",IF(N35&lt;$F$6,"Abaixo da reserva","Dentro da reserva")),"Dados incompletos")</x:f>
        <x:v>Dados incompletos</x:v>
      </x:c>
      <x:c r="O37" s="4" t="str">
        <x:f>IF(ISNUMBER(O35),IF(O35&lt;0,"Déficit",IF(O35&lt;$F$6,"Abaixo da reserva","Dentro da reserva")),"Dados incompletos")</x:f>
        <x:v>Dados incompletos</x:v>
      </x:c>
    </x:row>
    <x:row r="38" ht="24" customHeight="1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 ht="24" customHeight="1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 ht="24" customHeight="1">
      <x:c r="B40" s="33" t="str">
        <x:v>Como preencher: totalize suas contas por data de recebimento ou pagamento. Não use a data da venda.</x:v>
      </x:c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</x:row>
    <x:row r="41" ht="24" customHeight="1">
      <x:c r="B41" s="33" t="str">
        <x:v>Confira as dez linhas de cada semana, inclusive as semanas sem movimento. Digite 0 quando não houver valor.</x:v>
      </x:c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</x:row>
    <x:row r="42" ht="24" customHeight="1">
      <x:c r="B42" s="33" t="str">
        <x:v>Cartões: use o valor líquido a receber, sem descontar a mesma taxa outra vez em despesas.</x:v>
      </x:c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</x:row>
    <x:row r="43" ht="24" customHeight="1">
      <x:c r="B43" s="33" t="str">
        <x:v>Não inclua limite de crédito no caixa inicial. Registre dinheiro novo apenas na semana provável de liberação.</x:v>
      </x:c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</x:row>
    <x:row r="44" ht="24" customHeight="1">
      <x:c r="B44" s="33" t="str">
        <x:v>Saldo semanal positivo não garante caixa em todos os dias. Confira vencimentos antes de decidir.</x:v>
      </x:c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</x:row>
    <x:row r="45" ht="24" customHeight="1">
      <x:c r="B45" s="33" t="str">
        <x:v>Para atualizar: salve uma cópia datada, confira o saldo real, revise os valores e preencha novamente o horizonte.</x:v>
      </x:c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</x:row>
    <x:row r="46" ht="24" customHeight="1">
      <x:c r="B46" s="33" t="str">
        <x:v>Não altere apenas a data inicial mantendo valores antigos. Não há baixa automática nem vínculo com banco.</x:v>
      </x:c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</x:row>
    <x:row r="47" ht="24" customHeight="1">
      <x:c r="B47" s="33" t="str">
        <x:v>Uso educativo. Consulte um contador ou advogado para questões contábeis, tributárias ou contratuais.</x:v>
      </x:c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</x:row>
    <x:row r="48" ht="24" customHeight="1">
      <x:c r="B48" s="33" t="str">
        <x:v>Modelo original Guia Capital de Giro. Versão 1.0, 20/10/2026. Exemplo com valores fictícios.</x:v>
      </x:c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</x:row>
    <x:row r="49" ht="24" customHeight="1">
      <x:c r="B49" s="33" t="str">
        <x:v>Guia e versão atualizada: guiacapitaldegiro.com.br/blog/planilha-de-fluxo-de-caixa-gratis</x:v>
      </x:c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</x:row>
  </x:sheetData>
  <x:conditionalFormatting sqref="C35:O35">
    <x:cfRule type="cellIs" dxfId="0" priority="1" operator="lessThan">
      <x:formula>0</x:formula>
    </x:cfRule>
  </x:conditionalFormatting>
  <x:conditionalFormatting sqref="C36:O36">
    <x:cfRule type="cellIs" dxfId="1" priority="2" operator="greaterThan">
      <x:formula>0</x:formula>
    </x:cfRule>
  </x:conditionalFormatting>
  <x:dataValidations count="13">
    <x:dataValidation type="decimal" operator="greaterThanOrEqual" sqref="C6">
      <x:formula1>0</x:formula1>
    </x:dataValidation>
    <x:dataValidation type="decimal" operator="greaterThanOrEqual" sqref="F6">
      <x:formula1>0</x:formula1>
    </x:dataValidation>
    <x:dataValidation type="date" operator="between" sqref="J6">
      <x:formula1>40000</x:formula1>
      <x:formula2>70000</x:formula2>
    </x:dataValidation>
    <x:dataValidation type="decimal" operator="greaterThanOrEqual" sqref="C20:O20">
      <x:formula1>0</x:formula1>
    </x:dataValidation>
    <x:dataValidation type="decimal" operator="greaterThanOrEqual" sqref="C21:O21">
      <x:formula1>0</x:formula1>
    </x:dataValidation>
    <x:dataValidation type="decimal" operator="greaterThanOrEqual" sqref="C22:O22">
      <x:formula1>0</x:formula1>
    </x:dataValidation>
    <x:dataValidation type="decimal" operator="greaterThanOrEqual" sqref="C23:O23">
      <x:formula1>0</x:formula1>
    </x:dataValidation>
    <x:dataValidation type="decimal" operator="greaterThanOrEqual" sqref="C26:O26">
      <x:formula1>0</x:formula1>
    </x:dataValidation>
    <x:dataValidation type="decimal" operator="greaterThanOrEqual" sqref="C27:O27">
      <x:formula1>0</x:formula1>
    </x:dataValidation>
    <x:dataValidation type="decimal" operator="greaterThanOrEqual" sqref="C28:O28">
      <x:formula1>0</x:formula1>
    </x:dataValidation>
    <x:dataValidation type="decimal" operator="greaterThanOrEqual" sqref="C29:O29">
      <x:formula1>0</x:formula1>
    </x:dataValidation>
    <x:dataValidation type="decimal" operator="greaterThanOrEqual" sqref="C30:O30">
      <x:formula1>0</x:formula1>
    </x:dataValidation>
    <x:dataValidation type="decimal" operator="greaterThanOrEqual" sqref="C31:O31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E9F91"/>
  </x:sheetPr>
  <x:sheetViews>
    <x:sheetView showGridLines="0" workbookViewId="0">
      <x:pane xSplit="2" ySplit="18" topLeftCell="C19" activePane="bottomRight" state="frozen"/>
    </x:sheetView>
  </x:sheetViews>
  <x:sheetFormatPr defaultRowHeight="15"/>
  <x:cols>
    <x:col min="1" max="1" width="2" hidden="0" customWidth="1"/>
    <x:col min="2" max="2" width="39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2" ht="24" customHeight="1">
      <x:c r="B2" s="2" t="str">
        <x:v>Exemplo fictício: Oficina Horizonte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B3" s="1" t="str">
        <x:v>Valores didáticos, sem financiamento novo. Compare com a aba Seu fluxo.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4" customHeight="1"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34" customHeight="1">
      <x:c r="B5" s="1" t="str">
        <x:v>Caixa disponível no início (R$)</x:v>
      </x:c>
      <x:c r="C5" s="1"/>
      <x:c r="D5" s="1"/>
      <x:c r="E5" s="1"/>
      <x:c r="F5" s="4" t="str">
        <x:v>Reserva desejada (R$)</x:v>
      </x:c>
      <x:c r="G5" s="1"/>
      <x:c r="H5" s="1"/>
      <x:c r="I5" s="1"/>
      <x:c r="J5" s="4" t="str">
        <x:v>Início da primeira semana</x:v>
      </x:c>
      <x:c r="K5" s="1"/>
      <x:c r="L5" s="1"/>
      <x:c r="M5" s="1"/>
      <x:c r="N5" s="1"/>
      <x:c r="O5" s="1"/>
    </x:row>
    <x:row r="6" ht="24" customHeight="1">
      <x:c r="B6" s="1"/>
      <x:c r="C6" s="7" t="n">
        <x:v>12000</x:v>
      </x:c>
      <x:c r="D6" s="1"/>
      <x:c r="E6" s="1"/>
      <x:c r="F6" s="7" t="n">
        <x:v>5000</x:v>
      </x:c>
      <x:c r="G6" s="1"/>
      <x:c r="H6" s="1"/>
      <x:c r="I6" s="1"/>
      <x:c r="J6" s="8" t="d">
        <x:v>2026-10-26T00:00:00.000Z</x:v>
      </x:c>
      <x:c r="K6" s="1"/>
      <x:c r="L6" s="1"/>
      <x:c r="M6" s="1"/>
      <x:c r="N6" s="1"/>
      <x:c r="O6" s="1"/>
    </x:row>
    <x:row r="7" ht="24" customHeight="1"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4" customHeight="1">
      <x:c r="B8" s="1" t="str">
        <x:v>Menor saldo final nas 13 semanas</x:v>
      </x:c>
      <x:c r="C8" s="11" t="n">
        <x:f>IF(COUNT(C35:O35)=13,MIN(C35:O35),"")</x:f>
        <x:v>-7500</x:v>
      </x:c>
      <x:c r="D8" s="1"/>
      <x:c r="E8" s="1"/>
      <x:c r="F8" s="1" t="str">
        <x:v>O reforço é adicional ao caixa inicial.</x:v>
      </x:c>
      <x:c r="G8" s="1"/>
      <x:c r="H8" s="1"/>
      <x:c r="I8" s="1"/>
      <x:c r="J8" s="1"/>
      <x:c r="K8" s="1"/>
      <x:c r="L8" s="1"/>
      <x:c r="M8" s="1"/>
      <x:c r="N8" s="1"/>
      <x:c r="O8" s="1"/>
    </x:row>
    <x:row r="9" ht="24" customHeight="1">
      <x:c r="B9" s="1" t="str">
        <x:v>Déficit máximo no fechamento</x:v>
      </x:c>
      <x:c r="C9" s="11" t="n">
        <x:f>IF(COUNT(C35:O35)=13,MAX(0,-C8),"")</x:f>
        <x:v>7500</x:v>
      </x:c>
      <x:c r="D9" s="1"/>
      <x:c r="E9" s="1"/>
      <x:c r="F9" s="1" t="str">
        <x:v>Não some os déficits de cada semana.</x:v>
      </x:c>
      <x:c r="G9" s="1"/>
      <x:c r="H9" s="1"/>
      <x:c r="I9" s="1"/>
      <x:c r="J9" s="1"/>
      <x:c r="K9" s="1"/>
      <x:c r="L9" s="1"/>
      <x:c r="M9" s="1"/>
      <x:c r="N9" s="1"/>
      <x:c r="O9" s="1"/>
    </x:row>
    <x:row r="10" ht="24" customHeight="1">
      <x:c r="B10" s="1" t="str">
        <x:v>Reforço para manter a reserva</x:v>
      </x:c>
      <x:c r="C10" s="11" t="n">
        <x:f>IF(COUNT(C35:O35)=13,MAX(C36:O36),"")</x:f>
        <x:v>12500</x:v>
      </x:c>
      <x:c r="D10" s="1"/>
      <x:c r="E10" s="1"/>
      <x:c r="F10" s="1" t="str">
        <x:v>A reserva é uma escolha sua, sem percentual obrigatório.</x:v>
      </x:c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4" customHeight="1">
      <x:c r="B11" s="1" t="str">
        <x:v>Início da primeira semana negativa</x:v>
      </x:c>
      <x:c r="C11" s="12" t="n">
        <x:f>IF(COUNT(C35:O35)=13,IF(COUNTIF(C37:O37,"Déficit")=0,"Sem déficit",$J$6+7*(MATCH("Déficit",C37:O37,0)-1)),"")</x:f>
        <x:v>46335</x:v>
      </x:c>
      <x:c r="D11" s="1"/>
      <x:c r="E11" s="1"/>
      <x:c r="F11" s="1" t="str">
        <x:v>Confira também os vencimentos dia a dia.</x:v>
      </x:c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4" customHeight="1">
      <x:c r="B12" s="1" t="str">
        <x:v>Semanas com dados completos</x:v>
      </x:c>
      <x:c r="C12" s="13" t="n">
        <x:f>COUNT(C35:O35)</x:f>
        <x:v>13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4" customHeight="1"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24" customHeight="1">
      <x:c r="B14" s="15" t="str">
        <x:f>IF(COUNT(C35:O35)=13,"Projeção preenchida. Revise as datas reais e os recebimentos incertos.","Resumo incompleto: informe caixa, reserva, data inicial e os 10 valores de cada semana.")</x:f>
        <x:v>Projeção preenchida. Revise as datas reais e os recebimentos incertos.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4" customHeight="1"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4" customHeight="1">
      <x:c r="B16" s="1" t="str">
        <x:v>Valores em reais. Saídas sempre positivas.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4" customHeight="1">
      <x:c r="B17" s="18" t="str">
        <x:v>Início da semana</x:v>
      </x:c>
      <x:c r="C17" s="20" t="n">
        <x:f>IF(ISNUMBER($J$6),$J$6,"")</x:f>
        <x:v>46321</x:v>
      </x:c>
      <x:c r="D17" s="20" t="n">
        <x:f>IF(ISNUMBER(C17),C17+7,"")</x:f>
        <x:v>46328</x:v>
      </x:c>
      <x:c r="E17" s="20" t="n">
        <x:f>IF(ISNUMBER(D17),D17+7,"")</x:f>
        <x:v>46335</x:v>
      </x:c>
      <x:c r="F17" s="20" t="n">
        <x:f>IF(ISNUMBER(E17),E17+7,"")</x:f>
        <x:v>46342</x:v>
      </x:c>
      <x:c r="G17" s="20" t="n">
        <x:f>IF(ISNUMBER(F17),F17+7,"")</x:f>
        <x:v>46349</x:v>
      </x:c>
      <x:c r="H17" s="20" t="n">
        <x:f>IF(ISNUMBER(G17),G17+7,"")</x:f>
        <x:v>46356</x:v>
      </x:c>
      <x:c r="I17" s="20" t="n">
        <x:f>IF(ISNUMBER(H17),H17+7,"")</x:f>
        <x:v>46363</x:v>
      </x:c>
      <x:c r="J17" s="20" t="n">
        <x:f>IF(ISNUMBER(I17),I17+7,"")</x:f>
        <x:v>46370</x:v>
      </x:c>
      <x:c r="K17" s="20" t="n">
        <x:f>IF(ISNUMBER(J17),J17+7,"")</x:f>
        <x:v>46377</x:v>
      </x:c>
      <x:c r="L17" s="20" t="n">
        <x:f>IF(ISNUMBER(K17),K17+7,"")</x:f>
        <x:v>46384</x:v>
      </x:c>
      <x:c r="M17" s="20" t="n">
        <x:f>IF(ISNUMBER(L17),L17+7,"")</x:f>
        <x:v>46391</x:v>
      </x:c>
      <x:c r="N17" s="20" t="n">
        <x:f>IF(ISNUMBER(M17),M17+7,"")</x:f>
        <x:v>46398</x:v>
      </x:c>
      <x:c r="O17" s="20" t="n">
        <x:f>IF(ISNUMBER(N17),N17+7,"")</x:f>
        <x:v>46405</x:v>
      </x:c>
    </x:row>
    <x:row r="18" ht="24" customHeight="1">
      <x:c r="B18" s="18" t="str">
        <x:v>Fim da semana (inclusive)</x:v>
      </x:c>
      <x:c r="C18" s="20" t="n">
        <x:f>IF(ISNUMBER(C17),C17+6,"")</x:f>
        <x:v>46327</x:v>
      </x:c>
      <x:c r="D18" s="20" t="n">
        <x:f>IF(ISNUMBER(D17),D17+6,"")</x:f>
        <x:v>46334</x:v>
      </x:c>
      <x:c r="E18" s="20" t="n">
        <x:f>IF(ISNUMBER(E17),E17+6,"")</x:f>
        <x:v>46341</x:v>
      </x:c>
      <x:c r="F18" s="20" t="n">
        <x:f>IF(ISNUMBER(F17),F17+6,"")</x:f>
        <x:v>46348</x:v>
      </x:c>
      <x:c r="G18" s="20" t="n">
        <x:f>IF(ISNUMBER(G17),G17+6,"")</x:f>
        <x:v>46355</x:v>
      </x:c>
      <x:c r="H18" s="20" t="n">
        <x:f>IF(ISNUMBER(H17),H17+6,"")</x:f>
        <x:v>46362</x:v>
      </x:c>
      <x:c r="I18" s="20" t="n">
        <x:f>IF(ISNUMBER(I17),I17+6,"")</x:f>
        <x:v>46369</x:v>
      </x:c>
      <x:c r="J18" s="20" t="n">
        <x:f>IF(ISNUMBER(J17),J17+6,"")</x:f>
        <x:v>46376</x:v>
      </x:c>
      <x:c r="K18" s="20" t="n">
        <x:f>IF(ISNUMBER(K17),K17+6,"")</x:f>
        <x:v>46383</x:v>
      </x:c>
      <x:c r="L18" s="20" t="n">
        <x:f>IF(ISNUMBER(L17),L17+6,"")</x:f>
        <x:v>46390</x:v>
      </x:c>
      <x:c r="M18" s="20" t="n">
        <x:f>IF(ISNUMBER(M17),M17+6,"")</x:f>
        <x:v>46397</x:v>
      </x:c>
      <x:c r="N18" s="20" t="n">
        <x:f>IF(ISNUMBER(N17),N17+6,"")</x:f>
        <x:v>46404</x:v>
      </x:c>
      <x:c r="O18" s="20" t="n">
        <x:f>IF(ISNUMBER(O17),O17+6,"")</x:f>
        <x:v>46411</x:v>
      </x:c>
    </x:row>
    <x:row r="19" ht="24" customHeight="1">
      <x:c r="B19" s="24" t="str">
        <x:v>ENTRADAS</x:v>
      </x:c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</x:row>
    <x:row r="20" ht="24" customHeight="1">
      <x:c r="B20" s="1" t="str">
        <x:v>Vendas recebidas à vista</x:v>
      </x:c>
      <x:c r="C20" s="22" t="n">
        <x:v>5000</x:v>
      </x:c>
      <x:c r="D20" s="22" t="n">
        <x:v>5000</x:v>
      </x:c>
      <x:c r="E20" s="22" t="n">
        <x:v>5000</x:v>
      </x:c>
      <x:c r="F20" s="22" t="n">
        <x:v>6000</x:v>
      </x:c>
      <x:c r="G20" s="22" t="n">
        <x:v>6000</x:v>
      </x:c>
      <x:c r="H20" s="22" t="n">
        <x:v>6500</x:v>
      </x:c>
      <x:c r="I20" s="22" t="n">
        <x:v>6500</x:v>
      </x:c>
      <x:c r="J20" s="22" t="n">
        <x:v>7000</x:v>
      </x:c>
      <x:c r="K20" s="22" t="n">
        <x:v>7000</x:v>
      </x:c>
      <x:c r="L20" s="22" t="n">
        <x:v>7000</x:v>
      </x:c>
      <x:c r="M20" s="22" t="n">
        <x:v>7500</x:v>
      </x:c>
      <x:c r="N20" s="22" t="n">
        <x:v>7500</x:v>
      </x:c>
      <x:c r="O20" s="22" t="n">
        <x:v>8000</x:v>
      </x:c>
    </x:row>
    <x:row r="21" ht="24" customHeight="1">
      <x:c r="B21" s="1" t="str">
        <x:v>Recebimentos a prazo e cartões</x:v>
      </x:c>
      <x:c r="C21" s="22" t="n">
        <x:v>3000</x:v>
      </x:c>
      <x:c r="D21" s="22" t="n">
        <x:v>4000</x:v>
      </x:c>
      <x:c r="E21" s="22" t="n">
        <x:v>0</x:v>
      </x:c>
      <x:c r="F21" s="22" t="n">
        <x:v>14000</x:v>
      </x:c>
      <x:c r="G21" s="22" t="n">
        <x:v>10000</x:v>
      </x:c>
      <x:c r="H21" s="22" t="n">
        <x:v>9000</x:v>
      </x:c>
      <x:c r="I21" s="22" t="n">
        <x:v>9000</x:v>
      </x:c>
      <x:c r="J21" s="22" t="n">
        <x:v>9500</x:v>
      </x:c>
      <x:c r="K21" s="22" t="n">
        <x:v>10000</x:v>
      </x:c>
      <x:c r="L21" s="22" t="n">
        <x:v>10000</x:v>
      </x:c>
      <x:c r="M21" s="22" t="n">
        <x:v>10500</x:v>
      </x:c>
      <x:c r="N21" s="22" t="n">
        <x:v>11000</x:v>
      </x:c>
      <x:c r="O21" s="22" t="n">
        <x:v>11000</x:v>
      </x:c>
    </x:row>
    <x:row r="22" ht="24" customHeight="1">
      <x:c r="B22" s="1" t="str">
        <x:v>Outras entradas operacionais</x:v>
      </x:c>
      <x:c r="C22" s="22" t="n">
        <x:v>0</x:v>
      </x:c>
      <x:c r="D22" s="22" t="n">
        <x:v>0</x:v>
      </x:c>
      <x:c r="E22" s="22" t="n">
        <x:v>0</x:v>
      </x:c>
      <x:c r="F22" s="22" t="n">
        <x:v>0</x:v>
      </x:c>
      <x:c r="G22" s="22" t="n">
        <x:v>0</x:v>
      </x:c>
      <x:c r="H22" s="22" t="n">
        <x:v>0</x:v>
      </x:c>
      <x:c r="I22" s="22" t="n">
        <x:v>0</x:v>
      </x:c>
      <x:c r="J22" s="22" t="n">
        <x:v>0</x:v>
      </x:c>
      <x:c r="K22" s="22" t="n">
        <x:v>0</x:v>
      </x:c>
      <x:c r="L22" s="22" t="n">
        <x:v>0</x:v>
      </x:c>
      <x:c r="M22" s="22" t="n">
        <x:v>0</x:v>
      </x:c>
      <x:c r="N22" s="22" t="n">
        <x:v>0</x:v>
      </x:c>
      <x:c r="O22" s="22" t="n">
        <x:v>0</x:v>
      </x:c>
    </x:row>
    <x:row r="23" ht="24" customHeight="1">
      <x:c r="B23" s="1" t="str">
        <x:v>Aportes e crédito novo</x:v>
      </x:c>
      <x:c r="C23" s="22" t="n">
        <x:v>0</x:v>
      </x:c>
      <x:c r="D23" s="22" t="n">
        <x:v>0</x:v>
      </x:c>
      <x:c r="E23" s="22" t="n">
        <x:v>0</x:v>
      </x:c>
      <x:c r="F23" s="22" t="n">
        <x:v>0</x:v>
      </x:c>
      <x:c r="G23" s="22" t="n">
        <x:v>0</x:v>
      </x:c>
      <x:c r="H23" s="22" t="n">
        <x:v>0</x:v>
      </x:c>
      <x:c r="I23" s="22" t="n">
        <x:v>0</x:v>
      </x:c>
      <x:c r="J23" s="22" t="n">
        <x:v>0</x:v>
      </x:c>
      <x:c r="K23" s="22" t="n">
        <x:v>0</x:v>
      </x:c>
      <x:c r="L23" s="22" t="n">
        <x:v>0</x:v>
      </x:c>
      <x:c r="M23" s="22" t="n">
        <x:v>0</x:v>
      </x:c>
      <x:c r="N23" s="22" t="n">
        <x:v>0</x:v>
      </x:c>
      <x:c r="O23" s="22" t="n">
        <x:v>0</x:v>
      </x:c>
    </x:row>
    <x:row r="24" ht="24" customHeight="1">
      <x:c r="B24" s="29" t="str">
        <x:v>Total de entradas</x:v>
      </x:c>
      <x:c r="C24" s="30" t="n">
        <x:f>IF(AND(COUNT(C20:C23,C26:C31)=10,ISNUMBER($C$6),ISNUMBER($F$6),ISNUMBER($J$6)),SUM(C20:C23),"")</x:f>
        <x:v>8000</x:v>
      </x:c>
      <x:c r="D24" s="30" t="n">
        <x:f>IF(AND(COUNT(D20:D23,D26:D31)=10,ISNUMBER($C$6),ISNUMBER($F$6),ISNUMBER($J$6)),SUM(D20:D23),"")</x:f>
        <x:v>9000</x:v>
      </x:c>
      <x:c r="E24" s="30" t="n">
        <x:f>IF(AND(COUNT(E20:E23,E26:E31)=10,ISNUMBER($C$6),ISNUMBER($F$6),ISNUMBER($J$6)),SUM(E20:E23),"")</x:f>
        <x:v>5000</x:v>
      </x:c>
      <x:c r="F24" s="30" t="n">
        <x:f>IF(AND(COUNT(F20:F23,F26:F31)=10,ISNUMBER($C$6),ISNUMBER($F$6),ISNUMBER($J$6)),SUM(F20:F23),"")</x:f>
        <x:v>20000</x:v>
      </x:c>
      <x:c r="G24" s="30" t="n">
        <x:f>IF(AND(COUNT(G20:G23,G26:G31)=10,ISNUMBER($C$6),ISNUMBER($F$6),ISNUMBER($J$6)),SUM(G20:G23),"")</x:f>
        <x:v>16000</x:v>
      </x:c>
      <x:c r="H24" s="30" t="n">
        <x:f>IF(AND(COUNT(H20:H23,H26:H31)=10,ISNUMBER($C$6),ISNUMBER($F$6),ISNUMBER($J$6)),SUM(H20:H23),"")</x:f>
        <x:v>15500</x:v>
      </x:c>
      <x:c r="I24" s="30" t="n">
        <x:f>IF(AND(COUNT(I20:I23,I26:I31)=10,ISNUMBER($C$6),ISNUMBER($F$6),ISNUMBER($J$6)),SUM(I20:I23),"")</x:f>
        <x:v>15500</x:v>
      </x:c>
      <x:c r="J24" s="30" t="n">
        <x:f>IF(AND(COUNT(J20:J23,J26:J31)=10,ISNUMBER($C$6),ISNUMBER($F$6),ISNUMBER($J$6)),SUM(J20:J23),"")</x:f>
        <x:v>16500</x:v>
      </x:c>
      <x:c r="K24" s="30" t="n">
        <x:f>IF(AND(COUNT(K20:K23,K26:K31)=10,ISNUMBER($C$6),ISNUMBER($F$6),ISNUMBER($J$6)),SUM(K20:K23),"")</x:f>
        <x:v>17000</x:v>
      </x:c>
      <x:c r="L24" s="30" t="n">
        <x:f>IF(AND(COUNT(L20:L23,L26:L31)=10,ISNUMBER($C$6),ISNUMBER($F$6),ISNUMBER($J$6)),SUM(L20:L23),"")</x:f>
        <x:v>17000</x:v>
      </x:c>
      <x:c r="M24" s="30" t="n">
        <x:f>IF(AND(COUNT(M20:M23,M26:M31)=10,ISNUMBER($C$6),ISNUMBER($F$6),ISNUMBER($J$6)),SUM(M20:M23),"")</x:f>
        <x:v>18000</x:v>
      </x:c>
      <x:c r="N24" s="30" t="n">
        <x:f>IF(AND(COUNT(N20:N23,N26:N31)=10,ISNUMBER($C$6),ISNUMBER($F$6),ISNUMBER($J$6)),SUM(N20:N23),"")</x:f>
        <x:v>18500</x:v>
      </x:c>
      <x:c r="O24" s="30" t="n">
        <x:f>IF(AND(COUNT(O20:O23,O26:O31)=10,ISNUMBER($C$6),ISNUMBER($F$6),ISNUMBER($J$6)),SUM(O20:O23),"")</x:f>
        <x:v>19000</x:v>
      </x:c>
    </x:row>
    <x:row r="25" ht="24" customHeight="1">
      <x:c r="B25" s="24" t="str">
        <x:v>SAÍDAS</x:v>
      </x:c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</x:row>
    <x:row r="26" ht="24" customHeight="1">
      <x:c r="B26" s="1" t="str">
        <x:v>Fornecedores</x:v>
      </x:c>
      <x:c r="C26" s="22" t="n">
        <x:v>6000</x:v>
      </x:c>
      <x:c r="D26" s="22" t="n">
        <x:v>7000</x:v>
      </x:c>
      <x:c r="E26" s="22" t="n">
        <x:v>8000</x:v>
      </x:c>
      <x:c r="F26" s="22" t="n">
        <x:v>5000</x:v>
      </x:c>
      <x:c r="G26" s="22" t="n">
        <x:v>6000</x:v>
      </x:c>
      <x:c r="H26" s="22" t="n">
        <x:v>6000</x:v>
      </x:c>
      <x:c r="I26" s="22" t="n">
        <x:v>6500</x:v>
      </x:c>
      <x:c r="J26" s="22" t="n">
        <x:v>6500</x:v>
      </x:c>
      <x:c r="K26" s="22" t="n">
        <x:v>7000</x:v>
      </x:c>
      <x:c r="L26" s="22" t="n">
        <x:v>7000</x:v>
      </x:c>
      <x:c r="M26" s="22" t="n">
        <x:v>7000</x:v>
      </x:c>
      <x:c r="N26" s="22" t="n">
        <x:v>7500</x:v>
      </x:c>
      <x:c r="O26" s="22" t="n">
        <x:v>7500</x:v>
      </x:c>
    </x:row>
    <x:row r="27" ht="24" customHeight="1">
      <x:c r="B27" s="1" t="str">
        <x:v>Pessoal e pró-labore</x:v>
      </x:c>
      <x:c r="C27" s="22" t="n">
        <x:v>0</x:v>
      </x:c>
      <x:c r="D27" s="22" t="n">
        <x:v>7000</x:v>
      </x:c>
      <x:c r="E27" s="22" t="n">
        <x:v>0</x:v>
      </x:c>
      <x:c r="F27" s="22" t="n">
        <x:v>0</x:v>
      </x:c>
      <x:c r="G27" s="22" t="n">
        <x:v>0</x:v>
      </x:c>
      <x:c r="H27" s="22" t="n">
        <x:v>7000</x:v>
      </x:c>
      <x:c r="I27" s="22" t="n">
        <x:v>0</x:v>
      </x:c>
      <x:c r="J27" s="22" t="n">
        <x:v>0</x:v>
      </x:c>
      <x:c r="K27" s="22" t="n">
        <x:v>0</x:v>
      </x:c>
      <x:c r="L27" s="22" t="n">
        <x:v>7000</x:v>
      </x:c>
      <x:c r="M27" s="22" t="n">
        <x:v>0</x:v>
      </x:c>
      <x:c r="N27" s="22" t="n">
        <x:v>0</x:v>
      </x:c>
      <x:c r="O27" s="22" t="n">
        <x:v>0</x:v>
      </x:c>
    </x:row>
    <x:row r="28" ht="24" customHeight="1">
      <x:c r="B28" s="1" t="str">
        <x:v>Aluguel e outras despesas</x:v>
      </x:c>
      <x:c r="C28" s="22" t="n">
        <x:v>2000</x:v>
      </x:c>
      <x:c r="D28" s="22" t="n">
        <x:v>2000</x:v>
      </x:c>
      <x:c r="E28" s="22" t="n">
        <x:v>2000</x:v>
      </x:c>
      <x:c r="F28" s="22" t="n">
        <x:v>2000</x:v>
      </x:c>
      <x:c r="G28" s="22" t="n">
        <x:v>2000</x:v>
      </x:c>
      <x:c r="H28" s="22" t="n">
        <x:v>2000</x:v>
      </x:c>
      <x:c r="I28" s="22" t="n">
        <x:v>2000</x:v>
      </x:c>
      <x:c r="J28" s="22" t="n">
        <x:v>2000</x:v>
      </x:c>
      <x:c r="K28" s="22" t="n">
        <x:v>2000</x:v>
      </x:c>
      <x:c r="L28" s="22" t="n">
        <x:v>2000</x:v>
      </x:c>
      <x:c r="M28" s="22" t="n">
        <x:v>2000</x:v>
      </x:c>
      <x:c r="N28" s="22" t="n">
        <x:v>2000</x:v>
      </x:c>
      <x:c r="O28" s="22" t="n">
        <x:v>2000</x:v>
      </x:c>
    </x:row>
    <x:row r="29" ht="24" customHeight="1">
      <x:c r="B29" s="1" t="str">
        <x:v>Tributos pagos</x:v>
      </x:c>
      <x:c r="C29" s="22" t="n">
        <x:v>0</x:v>
      </x:c>
      <x:c r="D29" s="22" t="n">
        <x:v>0</x:v>
      </x:c>
      <x:c r="E29" s="22" t="n">
        <x:v>1500</x:v>
      </x:c>
      <x:c r="F29" s="22" t="n">
        <x:v>0</x:v>
      </x:c>
      <x:c r="G29" s="22" t="n">
        <x:v>0</x:v>
      </x:c>
      <x:c r="H29" s="22" t="n">
        <x:v>0</x:v>
      </x:c>
      <x:c r="I29" s="22" t="n">
        <x:v>1500</x:v>
      </x:c>
      <x:c r="J29" s="22" t="n">
        <x:v>0</x:v>
      </x:c>
      <x:c r="K29" s="22" t="n">
        <x:v>0</x:v>
      </x:c>
      <x:c r="L29" s="22" t="n">
        <x:v>0</x:v>
      </x:c>
      <x:c r="M29" s="22" t="n">
        <x:v>1500</x:v>
      </x:c>
      <x:c r="N29" s="22" t="n">
        <x:v>0</x:v>
      </x:c>
      <x:c r="O29" s="22" t="n">
        <x:v>0</x:v>
      </x:c>
    </x:row>
    <x:row r="30" ht="24" customHeight="1">
      <x:c r="B30" s="1" t="str">
        <x:v>Parcelas e juros pagos</x:v>
      </x:c>
      <x:c r="C30" s="22" t="n">
        <x:v>1000</x:v>
      </x:c>
      <x:c r="D30" s="22" t="n">
        <x:v>1000</x:v>
      </x:c>
      <x:c r="E30" s="22" t="n">
        <x:v>1000</x:v>
      </x:c>
      <x:c r="F30" s="22" t="n">
        <x:v>1000</x:v>
      </x:c>
      <x:c r="G30" s="22" t="n">
        <x:v>1000</x:v>
      </x:c>
      <x:c r="H30" s="22" t="n">
        <x:v>1000</x:v>
      </x:c>
      <x:c r="I30" s="22" t="n">
        <x:v>1000</x:v>
      </x:c>
      <x:c r="J30" s="22" t="n">
        <x:v>1000</x:v>
      </x:c>
      <x:c r="K30" s="22" t="n">
        <x:v>1000</x:v>
      </x:c>
      <x:c r="L30" s="22" t="n">
        <x:v>1000</x:v>
      </x:c>
      <x:c r="M30" s="22" t="n">
        <x:v>1000</x:v>
      </x:c>
      <x:c r="N30" s="22" t="n">
        <x:v>1000</x:v>
      </x:c>
      <x:c r="O30" s="22" t="n">
        <x:v>1000</x:v>
      </x:c>
    </x:row>
    <x:row r="31" ht="24" customHeight="1">
      <x:c r="B31" s="1" t="str">
        <x:v>Investimentos pagos</x:v>
      </x:c>
      <x:c r="C31" s="22" t="n">
        <x:v>0</x:v>
      </x:c>
      <x:c r="D31" s="22" t="n">
        <x:v>0</x:v>
      </x:c>
      <x:c r="E31" s="22" t="n">
        <x:v>3000</x:v>
      </x:c>
      <x:c r="F31" s="22" t="n">
        <x:v>0</x:v>
      </x:c>
      <x:c r="G31" s="22" t="n">
        <x:v>0</x:v>
      </x:c>
      <x:c r="H31" s="22" t="n">
        <x:v>0</x:v>
      </x:c>
      <x:c r="I31" s="22" t="n">
        <x:v>0</x:v>
      </x:c>
      <x:c r="J31" s="22" t="n">
        <x:v>0</x:v>
      </x:c>
      <x:c r="K31" s="22" t="n">
        <x:v>0</x:v>
      </x:c>
      <x:c r="L31" s="22" t="n">
        <x:v>0</x:v>
      </x:c>
      <x:c r="M31" s="22" t="n">
        <x:v>0</x:v>
      </x:c>
      <x:c r="N31" s="22" t="n">
        <x:v>0</x:v>
      </x:c>
      <x:c r="O31" s="22" t="n">
        <x:v>0</x:v>
      </x:c>
    </x:row>
    <x:row r="32" ht="24" customHeight="1">
      <x:c r="B32" s="29" t="str">
        <x:v>Total de saídas</x:v>
      </x:c>
      <x:c r="C32" s="30" t="n">
        <x:f>IF(AND(COUNT(C20:C23,C26:C31)=10,ISNUMBER($C$6),ISNUMBER($F$6),ISNUMBER($J$6)),SUM(C26:C31),"")</x:f>
        <x:v>9000</x:v>
      </x:c>
      <x:c r="D32" s="30" t="n">
        <x:f>IF(AND(COUNT(D20:D23,D26:D31)=10,ISNUMBER($C$6),ISNUMBER($F$6),ISNUMBER($J$6)),SUM(D26:D31),"")</x:f>
        <x:v>17000</x:v>
      </x:c>
      <x:c r="E32" s="30" t="n">
        <x:f>IF(AND(COUNT(E20:E23,E26:E31)=10,ISNUMBER($C$6),ISNUMBER($F$6),ISNUMBER($J$6)),SUM(E26:E31),"")</x:f>
        <x:v>15500</x:v>
      </x:c>
      <x:c r="F32" s="30" t="n">
        <x:f>IF(AND(COUNT(F20:F23,F26:F31)=10,ISNUMBER($C$6),ISNUMBER($F$6),ISNUMBER($J$6)),SUM(F26:F31),"")</x:f>
        <x:v>8000</x:v>
      </x:c>
      <x:c r="G32" s="30" t="n">
        <x:f>IF(AND(COUNT(G20:G23,G26:G31)=10,ISNUMBER($C$6),ISNUMBER($F$6),ISNUMBER($J$6)),SUM(G26:G31),"")</x:f>
        <x:v>9000</x:v>
      </x:c>
      <x:c r="H32" s="30" t="n">
        <x:f>IF(AND(COUNT(H20:H23,H26:H31)=10,ISNUMBER($C$6),ISNUMBER($F$6),ISNUMBER($J$6)),SUM(H26:H31),"")</x:f>
        <x:v>16000</x:v>
      </x:c>
      <x:c r="I32" s="30" t="n">
        <x:f>IF(AND(COUNT(I20:I23,I26:I31)=10,ISNUMBER($C$6),ISNUMBER($F$6),ISNUMBER($J$6)),SUM(I26:I31),"")</x:f>
        <x:v>11000</x:v>
      </x:c>
      <x:c r="J32" s="30" t="n">
        <x:f>IF(AND(COUNT(J20:J23,J26:J31)=10,ISNUMBER($C$6),ISNUMBER($F$6),ISNUMBER($J$6)),SUM(J26:J31),"")</x:f>
        <x:v>9500</x:v>
      </x:c>
      <x:c r="K32" s="30" t="n">
        <x:f>IF(AND(COUNT(K20:K23,K26:K31)=10,ISNUMBER($C$6),ISNUMBER($F$6),ISNUMBER($J$6)),SUM(K26:K31),"")</x:f>
        <x:v>10000</x:v>
      </x:c>
      <x:c r="L32" s="30" t="n">
        <x:f>IF(AND(COUNT(L20:L23,L26:L31)=10,ISNUMBER($C$6),ISNUMBER($F$6),ISNUMBER($J$6)),SUM(L26:L31),"")</x:f>
        <x:v>17000</x:v>
      </x:c>
      <x:c r="M32" s="30" t="n">
        <x:f>IF(AND(COUNT(M20:M23,M26:M31)=10,ISNUMBER($C$6),ISNUMBER($F$6),ISNUMBER($J$6)),SUM(M26:M31),"")</x:f>
        <x:v>11500</x:v>
      </x:c>
      <x:c r="N32" s="30" t="n">
        <x:f>IF(AND(COUNT(N20:N23,N26:N31)=10,ISNUMBER($C$6),ISNUMBER($F$6),ISNUMBER($J$6)),SUM(N26:N31),"")</x:f>
        <x:v>10500</x:v>
      </x:c>
      <x:c r="O32" s="30" t="n">
        <x:f>IF(AND(COUNT(O20:O23,O26:O31)=10,ISNUMBER($C$6),ISNUMBER($F$6),ISNUMBER($J$6)),SUM(O26:O31),"")</x:f>
        <x:v>10500</x:v>
      </x:c>
    </x:row>
    <x:row r="33" ht="24" customHeight="1">
      <x:c r="B33" s="1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9"/>
      <x:c r="O33" s="9"/>
    </x:row>
    <x:row r="34" ht="24" customHeight="1">
      <x:c r="B34" s="29" t="str">
        <x:v>Saldo inicial da semana</x:v>
      </x:c>
      <x:c r="C34" s="30" t="n">
        <x:f>IF(AND(COUNT(C20:C23,C26:C31)=10,ISNUMBER($C$6),ISNUMBER($F$6),ISNUMBER($J$6)),$C$6,"")</x:f>
        <x:v>12000</x:v>
      </x:c>
      <x:c r="D34" s="30" t="n">
        <x:f>IF(AND(AND(COUNT(D20:D23,D26:D31)=10,ISNUMBER($C$6),ISNUMBER($F$6),ISNUMBER($J$6)),ISNUMBER(C35)),C35,"")</x:f>
        <x:v>11000</x:v>
      </x:c>
      <x:c r="E34" s="30" t="n">
        <x:f>IF(AND(AND(COUNT(E20:E23,E26:E31)=10,ISNUMBER($C$6),ISNUMBER($F$6),ISNUMBER($J$6)),ISNUMBER(D35)),D35,"")</x:f>
        <x:v>3000</x:v>
      </x:c>
      <x:c r="F34" s="30" t="n">
        <x:f>IF(AND(AND(COUNT(F20:F23,F26:F31)=10,ISNUMBER($C$6),ISNUMBER($F$6),ISNUMBER($J$6)),ISNUMBER(E35)),E35,"")</x:f>
        <x:v>-7500</x:v>
      </x:c>
      <x:c r="G34" s="30" t="n">
        <x:f>IF(AND(AND(COUNT(G20:G23,G26:G31)=10,ISNUMBER($C$6),ISNUMBER($F$6),ISNUMBER($J$6)),ISNUMBER(F35)),F35,"")</x:f>
        <x:v>4500</x:v>
      </x:c>
      <x:c r="H34" s="30" t="n">
        <x:f>IF(AND(AND(COUNT(H20:H23,H26:H31)=10,ISNUMBER($C$6),ISNUMBER($F$6),ISNUMBER($J$6)),ISNUMBER(G35)),G35,"")</x:f>
        <x:v>11500</x:v>
      </x:c>
      <x:c r="I34" s="30" t="n">
        <x:f>IF(AND(AND(COUNT(I20:I23,I26:I31)=10,ISNUMBER($C$6),ISNUMBER($F$6),ISNUMBER($J$6)),ISNUMBER(H35)),H35,"")</x:f>
        <x:v>11000</x:v>
      </x:c>
      <x:c r="J34" s="30" t="n">
        <x:f>IF(AND(AND(COUNT(J20:J23,J26:J31)=10,ISNUMBER($C$6),ISNUMBER($F$6),ISNUMBER($J$6)),ISNUMBER(I35)),I35,"")</x:f>
        <x:v>15500</x:v>
      </x:c>
      <x:c r="K34" s="30" t="n">
        <x:f>IF(AND(AND(COUNT(K20:K23,K26:K31)=10,ISNUMBER($C$6),ISNUMBER($F$6),ISNUMBER($J$6)),ISNUMBER(J35)),J35,"")</x:f>
        <x:v>22500</x:v>
      </x:c>
      <x:c r="L34" s="30" t="n">
        <x:f>IF(AND(AND(COUNT(L20:L23,L26:L31)=10,ISNUMBER($C$6),ISNUMBER($F$6),ISNUMBER($J$6)),ISNUMBER(K35)),K35,"")</x:f>
        <x:v>29500</x:v>
      </x:c>
      <x:c r="M34" s="30" t="n">
        <x:f>IF(AND(AND(COUNT(M20:M23,M26:M31)=10,ISNUMBER($C$6),ISNUMBER($F$6),ISNUMBER($J$6)),ISNUMBER(L35)),L35,"")</x:f>
        <x:v>29500</x:v>
      </x:c>
      <x:c r="N34" s="30" t="n">
        <x:f>IF(AND(AND(COUNT(N20:N23,N26:N31)=10,ISNUMBER($C$6),ISNUMBER($F$6),ISNUMBER($J$6)),ISNUMBER(M35)),M35,"")</x:f>
        <x:v>36000</x:v>
      </x:c>
      <x:c r="O34" s="30" t="n">
        <x:f>IF(AND(AND(COUNT(O20:O23,O26:O31)=10,ISNUMBER($C$6),ISNUMBER($F$6),ISNUMBER($J$6)),ISNUMBER(N35)),N35,"")</x:f>
        <x:v>44000</x:v>
      </x:c>
    </x:row>
    <x:row r="35" ht="24" customHeight="1">
      <x:c r="B35" s="31" t="str">
        <x:v>Saldo final da semana</x:v>
      </x:c>
      <x:c r="C35" s="32" t="n">
        <x:f>IF(AND(ISNUMBER(C34),ISNUMBER(C24),ISNUMBER(C32)),C34+C24-C32,"")</x:f>
        <x:v>11000</x:v>
      </x:c>
      <x:c r="D35" s="32" t="n">
        <x:f>IF(AND(ISNUMBER(D34),ISNUMBER(D24),ISNUMBER(D32)),D34+D24-D32,"")</x:f>
        <x:v>3000</x:v>
      </x:c>
      <x:c r="E35" s="32" t="n">
        <x:f>IF(AND(ISNUMBER(E34),ISNUMBER(E24),ISNUMBER(E32)),E34+E24-E32,"")</x:f>
        <x:v>-7500</x:v>
      </x:c>
      <x:c r="F35" s="32" t="n">
        <x:f>IF(AND(ISNUMBER(F34),ISNUMBER(F24),ISNUMBER(F32)),F34+F24-F32,"")</x:f>
        <x:v>4500</x:v>
      </x:c>
      <x:c r="G35" s="32" t="n">
        <x:f>IF(AND(ISNUMBER(G34),ISNUMBER(G24),ISNUMBER(G32)),G34+G24-G32,"")</x:f>
        <x:v>11500</x:v>
      </x:c>
      <x:c r="H35" s="32" t="n">
        <x:f>IF(AND(ISNUMBER(H34),ISNUMBER(H24),ISNUMBER(H32)),H34+H24-H32,"")</x:f>
        <x:v>11000</x:v>
      </x:c>
      <x:c r="I35" s="32" t="n">
        <x:f>IF(AND(ISNUMBER(I34),ISNUMBER(I24),ISNUMBER(I32)),I34+I24-I32,"")</x:f>
        <x:v>15500</x:v>
      </x:c>
      <x:c r="J35" s="32" t="n">
        <x:f>IF(AND(ISNUMBER(J34),ISNUMBER(J24),ISNUMBER(J32)),J34+J24-J32,"")</x:f>
        <x:v>22500</x:v>
      </x:c>
      <x:c r="K35" s="32" t="n">
        <x:f>IF(AND(ISNUMBER(K34),ISNUMBER(K24),ISNUMBER(K32)),K34+K24-K32,"")</x:f>
        <x:v>29500</x:v>
      </x:c>
      <x:c r="L35" s="32" t="n">
        <x:f>IF(AND(ISNUMBER(L34),ISNUMBER(L24),ISNUMBER(L32)),L34+L24-L32,"")</x:f>
        <x:v>29500</x:v>
      </x:c>
      <x:c r="M35" s="32" t="n">
        <x:f>IF(AND(ISNUMBER(M34),ISNUMBER(M24),ISNUMBER(M32)),M34+M24-M32,"")</x:f>
        <x:v>36000</x:v>
      </x:c>
      <x:c r="N35" s="32" t="n">
        <x:f>IF(AND(ISNUMBER(N34),ISNUMBER(N24),ISNUMBER(N32)),N34+N24-N32,"")</x:f>
        <x:v>44000</x:v>
      </x:c>
      <x:c r="O35" s="32" t="n">
        <x:f>IF(AND(ISNUMBER(O34),ISNUMBER(O24),ISNUMBER(O32)),O34+O24-O32,"")</x:f>
        <x:v>52500</x:v>
      </x:c>
    </x:row>
    <x:row r="36" ht="24" customHeight="1">
      <x:c r="B36" s="29" t="str">
        <x:v>Falta para manter a reserva</x:v>
      </x:c>
      <x:c r="C36" s="30" t="n">
        <x:f>IF(ISNUMBER(C35),MAX(0,$F$6-C35),"")</x:f>
        <x:v>0</x:v>
      </x:c>
      <x:c r="D36" s="30" t="n">
        <x:f>IF(ISNUMBER(D35),MAX(0,$F$6-D35),"")</x:f>
        <x:v>2000</x:v>
      </x:c>
      <x:c r="E36" s="30" t="n">
        <x:f>IF(ISNUMBER(E35),MAX(0,$F$6-E35),"")</x:f>
        <x:v>12500</x:v>
      </x:c>
      <x:c r="F36" s="30" t="n">
        <x:f>IF(ISNUMBER(F35),MAX(0,$F$6-F35),"")</x:f>
        <x:v>500</x:v>
      </x:c>
      <x:c r="G36" s="30" t="n">
        <x:f>IF(ISNUMBER(G35),MAX(0,$F$6-G35),"")</x:f>
        <x:v>0</x:v>
      </x:c>
      <x:c r="H36" s="30" t="n">
        <x:f>IF(ISNUMBER(H35),MAX(0,$F$6-H35),"")</x:f>
        <x:v>0</x:v>
      </x:c>
      <x:c r="I36" s="30" t="n">
        <x:f>IF(ISNUMBER(I35),MAX(0,$F$6-I35),"")</x:f>
        <x:v>0</x:v>
      </x:c>
      <x:c r="J36" s="30" t="n">
        <x:f>IF(ISNUMBER(J35),MAX(0,$F$6-J35),"")</x:f>
        <x:v>0</x:v>
      </x:c>
      <x:c r="K36" s="30" t="n">
        <x:f>IF(ISNUMBER(K35),MAX(0,$F$6-K35),"")</x:f>
        <x:v>0</x:v>
      </x:c>
      <x:c r="L36" s="30" t="n">
        <x:f>IF(ISNUMBER(L35),MAX(0,$F$6-L35),"")</x:f>
        <x:v>0</x:v>
      </x:c>
      <x:c r="M36" s="30" t="n">
        <x:f>IF(ISNUMBER(M35),MAX(0,$F$6-M35),"")</x:f>
        <x:v>0</x:v>
      </x:c>
      <x:c r="N36" s="30" t="n">
        <x:f>IF(ISNUMBER(N35),MAX(0,$F$6-N35),"")</x:f>
        <x:v>0</x:v>
      </x:c>
      <x:c r="O36" s="30" t="n">
        <x:f>IF(ISNUMBER(O35),MAX(0,$F$6-O35),"")</x:f>
        <x:v>0</x:v>
      </x:c>
    </x:row>
    <x:row r="37" ht="36" customHeight="1">
      <x:c r="B37" s="1" t="str">
        <x:v>Situação no fechamento</x:v>
      </x:c>
      <x:c r="C37" s="4" t="str">
        <x:f>IF(ISNUMBER(C35),IF(C35&lt;0,"Déficit",IF(C35&lt;$F$6,"Abaixo da reserva","Dentro da reserva")),"Dados incompletos")</x:f>
        <x:v>Dentro da reserva</x:v>
      </x:c>
      <x:c r="D37" s="4" t="str">
        <x:f>IF(ISNUMBER(D35),IF(D35&lt;0,"Déficit",IF(D35&lt;$F$6,"Abaixo da reserva","Dentro da reserva")),"Dados incompletos")</x:f>
        <x:v>Abaixo da reserva</x:v>
      </x:c>
      <x:c r="E37" s="4" t="str">
        <x:f>IF(ISNUMBER(E35),IF(E35&lt;0,"Déficit",IF(E35&lt;$F$6,"Abaixo da reserva","Dentro da reserva")),"Dados incompletos")</x:f>
        <x:v>Déficit</x:v>
      </x:c>
      <x:c r="F37" s="4" t="str">
        <x:f>IF(ISNUMBER(F35),IF(F35&lt;0,"Déficit",IF(F35&lt;$F$6,"Abaixo da reserva","Dentro da reserva")),"Dados incompletos")</x:f>
        <x:v>Abaixo da reserva</x:v>
      </x:c>
      <x:c r="G37" s="4" t="str">
        <x:f>IF(ISNUMBER(G35),IF(G35&lt;0,"Déficit",IF(G35&lt;$F$6,"Abaixo da reserva","Dentro da reserva")),"Dados incompletos")</x:f>
        <x:v>Dentro da reserva</x:v>
      </x:c>
      <x:c r="H37" s="4" t="str">
        <x:f>IF(ISNUMBER(H35),IF(H35&lt;0,"Déficit",IF(H35&lt;$F$6,"Abaixo da reserva","Dentro da reserva")),"Dados incompletos")</x:f>
        <x:v>Dentro da reserva</x:v>
      </x:c>
      <x:c r="I37" s="4" t="str">
        <x:f>IF(ISNUMBER(I35),IF(I35&lt;0,"Déficit",IF(I35&lt;$F$6,"Abaixo da reserva","Dentro da reserva")),"Dados incompletos")</x:f>
        <x:v>Dentro da reserva</x:v>
      </x:c>
      <x:c r="J37" s="4" t="str">
        <x:f>IF(ISNUMBER(J35),IF(J35&lt;0,"Déficit",IF(J35&lt;$F$6,"Abaixo da reserva","Dentro da reserva")),"Dados incompletos")</x:f>
        <x:v>Dentro da reserva</x:v>
      </x:c>
      <x:c r="K37" s="4" t="str">
        <x:f>IF(ISNUMBER(K35),IF(K35&lt;0,"Déficit",IF(K35&lt;$F$6,"Abaixo da reserva","Dentro da reserva")),"Dados incompletos")</x:f>
        <x:v>Dentro da reserva</x:v>
      </x:c>
      <x:c r="L37" s="4" t="str">
        <x:f>IF(ISNUMBER(L35),IF(L35&lt;0,"Déficit",IF(L35&lt;$F$6,"Abaixo da reserva","Dentro da reserva")),"Dados incompletos")</x:f>
        <x:v>Dentro da reserva</x:v>
      </x:c>
      <x:c r="M37" s="4" t="str">
        <x:f>IF(ISNUMBER(M35),IF(M35&lt;0,"Déficit",IF(M35&lt;$F$6,"Abaixo da reserva","Dentro da reserva")),"Dados incompletos")</x:f>
        <x:v>Dentro da reserva</x:v>
      </x:c>
      <x:c r="N37" s="4" t="str">
        <x:f>IF(ISNUMBER(N35),IF(N35&lt;0,"Déficit",IF(N35&lt;$F$6,"Abaixo da reserva","Dentro da reserva")),"Dados incompletos")</x:f>
        <x:v>Dentro da reserva</x:v>
      </x:c>
      <x:c r="O37" s="4" t="str">
        <x:f>IF(ISNUMBER(O35),IF(O35&lt;0,"Déficit",IF(O35&lt;$F$6,"Abaixo da reserva","Dentro da reserva")),"Dados incompletos")</x:f>
        <x:v>Dentro da reserva</x:v>
      </x:c>
    </x:row>
    <x:row r="38" ht="24" customHeight="1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 ht="24" customHeight="1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 ht="24" customHeight="1">
      <x:c r="B40" s="33" t="str">
        <x:v>Como preencher: totalize suas contas por data de recebimento ou pagamento. Não use a data da venda.</x:v>
      </x:c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</x:row>
    <x:row r="41" ht="24" customHeight="1">
      <x:c r="B41" s="33" t="str">
        <x:v>Confira as dez linhas de cada semana, inclusive as semanas sem movimento. Digite 0 quando não houver valor.</x:v>
      </x:c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</x:row>
    <x:row r="42" ht="24" customHeight="1">
      <x:c r="B42" s="33" t="str">
        <x:v>Cartões: use o valor líquido a receber, sem descontar a mesma taxa outra vez em despesas.</x:v>
      </x:c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</x:row>
    <x:row r="43" ht="24" customHeight="1">
      <x:c r="B43" s="33" t="str">
        <x:v>Não inclua limite de crédito no caixa inicial. Registre dinheiro novo apenas na semana provável de liberação.</x:v>
      </x:c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</x:row>
    <x:row r="44" ht="24" customHeight="1">
      <x:c r="B44" s="33" t="str">
        <x:v>Saldo semanal positivo não garante caixa em todos os dias. Confira vencimentos antes de decidir.</x:v>
      </x:c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</x:row>
    <x:row r="45" ht="24" customHeight="1">
      <x:c r="B45" s="33" t="str">
        <x:v>Para atualizar: salve uma cópia datada, confira o saldo real, revise os valores e preencha novamente o horizonte.</x:v>
      </x:c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</x:row>
    <x:row r="46" ht="24" customHeight="1">
      <x:c r="B46" s="33" t="str">
        <x:v>Não altere apenas a data inicial mantendo valores antigos. Não há baixa automática nem vínculo com banco.</x:v>
      </x:c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</x:row>
    <x:row r="47" ht="24" customHeight="1">
      <x:c r="B47" s="33" t="str">
        <x:v>Uso educativo. Consulte um contador ou advogado para questões contábeis, tributárias ou contratuais.</x:v>
      </x:c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</x:row>
    <x:row r="48" ht="24" customHeight="1">
      <x:c r="B48" s="33" t="str">
        <x:v>Modelo original Guia Capital de Giro. Versão 1.0, 20/10/2026. Exemplo com valores fictícios.</x:v>
      </x:c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</x:row>
    <x:row r="49" ht="24" customHeight="1">
      <x:c r="B49" s="33" t="str">
        <x:v>Guia e versão atualizada: guiacapitaldegiro.com.br/blog/planilha-de-fluxo-de-caixa-gratis</x:v>
      </x:c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</x:row>
  </x:sheetData>
  <x:conditionalFormatting sqref="C35:O35">
    <x:cfRule type="cellIs" dxfId="2" priority="1" operator="lessThan">
      <x:formula>0</x:formula>
    </x:cfRule>
  </x:conditionalFormatting>
  <x:conditionalFormatting sqref="C36:O36">
    <x:cfRule type="cellIs" dxfId="3" priority="2" operator="greaterThan">
      <x:formula>0</x:formula>
    </x:cfRule>
  </x:conditionalFormatting>
  <x:dataValidations count="13">
    <x:dataValidation type="decimal" operator="greaterThanOrEqual" sqref="C6">
      <x:formula1>0</x:formula1>
    </x:dataValidation>
    <x:dataValidation type="decimal" operator="greaterThanOrEqual" sqref="F6">
      <x:formula1>0</x:formula1>
    </x:dataValidation>
    <x:dataValidation type="date" operator="between" sqref="J6">
      <x:formula1>40000</x:formula1>
      <x:formula2>70000</x:formula2>
    </x:dataValidation>
    <x:dataValidation type="decimal" operator="greaterThanOrEqual" sqref="C20:O20">
      <x:formula1>0</x:formula1>
    </x:dataValidation>
    <x:dataValidation type="decimal" operator="greaterThanOrEqual" sqref="C21:O21">
      <x:formula1>0</x:formula1>
    </x:dataValidation>
    <x:dataValidation type="decimal" operator="greaterThanOrEqual" sqref="C22:O22">
      <x:formula1>0</x:formula1>
    </x:dataValidation>
    <x:dataValidation type="decimal" operator="greaterThanOrEqual" sqref="C23:O23">
      <x:formula1>0</x:formula1>
    </x:dataValidation>
    <x:dataValidation type="decimal" operator="greaterThanOrEqual" sqref="C26:O26">
      <x:formula1>0</x:formula1>
    </x:dataValidation>
    <x:dataValidation type="decimal" operator="greaterThanOrEqual" sqref="C27:O27">
      <x:formula1>0</x:formula1>
    </x:dataValidation>
    <x:dataValidation type="decimal" operator="greaterThanOrEqual" sqref="C28:O28">
      <x:formula1>0</x:formula1>
    </x:dataValidation>
    <x:dataValidation type="decimal" operator="greaterThanOrEqual" sqref="C29:O29">
      <x:formula1>0</x:formula1>
    </x:dataValidation>
    <x:dataValidation type="decimal" operator="greaterThanOrEqual" sqref="C30:O30">
      <x:formula1>0</x:formula1>
    </x:dataValidation>
    <x:dataValidation type="decimal" operator="greaterThanOrEqual" sqref="C31:O31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5" hidden="0" customWidth="1"/>
    <x:col min="3" max="3" width="39" hidden="0" customWidth="1"/>
    <x:col min="4" max="4" width="100" hidden="0" customWidth="1"/>
  </x:cols>
  <x:sheetData>
    <x:row r="2" ht="34" customHeight="1">
      <x:c r="B2" s="1"/>
      <x:c r="C2" s="2" t="str">
        <x:v>Como usar a planilha</x:v>
      </x:c>
      <x:c r="D2" s="1"/>
    </x:row>
    <x:row r="3" ht="34" customHeight="1">
      <x:c r="B3" s="1"/>
      <x:c r="C3" s="1"/>
      <x:c r="D3" s="1"/>
    </x:row>
    <x:row r="4" ht="34" customHeight="1">
      <x:c r="B4" s="1"/>
      <x:c r="C4" s="35" t="str">
        <x:v>1. Comece pela aba Seu fluxo</x:v>
      </x:c>
      <x:c r="D4" s="4" t="str">
        <x:v>A aba está em branco para seus números. A aba Exemplo mostra a mesma estrutura com valores fictícios.</x:v>
      </x:c>
    </x:row>
    <x:row r="5" ht="34" customHeight="1">
      <x:c r="B5" s="1"/>
      <x:c r="C5" s="35" t="str">
        <x:v>2. Defina as três entradas iniciais</x:v>
      </x:c>
      <x:c r="D5" s="4" t="str">
        <x:v>C6: caixa disponível. F6: reserva desejada, podendo ser zero. J6: data inicial do período.</x:v>
      </x:c>
    </x:row>
    <x:row r="6" ht="34" customHeight="1">
      <x:c r="B6" s="1"/>
      <x:c r="C6" s="35" t="str">
        <x:v>3. Separe o que é dinheiro disponível</x:v>
      </x:c>
      <x:c r="D6" s="4" t="str">
        <x:v>Some o caixa e contas disponíveis no início. Exclua limite bancário, valores bloqueados e recebíveis ainda não pagos.</x:v>
      </x:c>
    </x:row>
    <x:row r="7" ht="34" customHeight="1">
      <x:c r="B7" s="1"/>
      <x:c r="C7" s="35" t="str">
        <x:v>4. Use a data em que o dinheiro entra</x:v>
      </x:c>
      <x:c r="D7" s="4" t="str">
        <x:v>Venda parcelada pertence às semanas de recebimento. Cartão deve refletir a data e o valor líquido da adquirente.</x:v>
      </x:c>
    </x:row>
    <x:row r="8" ht="34" customHeight="1">
      <x:c r="B8" s="1"/>
      <x:c r="C8" s="35" t="str">
        <x:v>5. Preencha as dez categorias</x:v>
      </x:c>
      <x:c r="D8" s="4" t="str">
        <x:v>C20:O23 contém quatro tipos de entrada. C26:O31 contém seis tipos de saída. Informe todas, inclusive os zeros.</x:v>
      </x:c>
    </x:row>
    <x:row r="9" ht="34" customHeight="1">
      <x:c r="B9" s="1"/>
      <x:c r="C9" s="35" t="str">
        <x:v>6. Não duplique os movimentos</x:v>
      </x:c>
      <x:c r="D9" s="4" t="str">
        <x:v>Transferências entre contas da própria empresa se anulam no consolidado. Não lance como receita e despesa.</x:v>
      </x:c>
    </x:row>
    <x:row r="10" ht="34" customHeight="1">
      <x:c r="B10" s="1"/>
      <x:c r="C10" s="35" t="str">
        <x:v>7. Leia o fechamento e a reserva</x:v>
      </x:c>
      <x:c r="D10" s="4" t="str">
        <x:v>Saldo final = saldo inicial + entradas - saídas. A falta para a reserva é adicional ao caixa inicial.</x:v>
      </x:c>
    </x:row>
    <x:row r="11" ht="34" customHeight="1">
      <x:c r="B11" s="1"/>
      <x:c r="C11" s="35" t="str">
        <x:v>8. Interprete o déficit máximo</x:v>
      </x:c>
      <x:c r="D11" s="4" t="str">
        <x:v>É o maior saldo negativo entre os fechamentos semanais, em valor positivo. Não some déficits sucessivos.</x:v>
      </x:c>
    </x:row>
    <x:row r="12" ht="34" customHeight="1">
      <x:c r="B12" s="1"/>
      <x:c r="C12" s="35" t="str">
        <x:v>9. Confirme os dias de vencimento</x:v>
      </x:c>
      <x:c r="D12" s="4" t="str">
        <x:v>Pode faltar caixa na terça e sobrar na sexta. Use as contas a pagar/receber diárias para conferir a sequência.</x:v>
      </x:c>
    </x:row>
    <x:row r="13" ht="34" customHeight="1">
      <x:c r="B13" s="1"/>
      <x:c r="C13" s="35" t="str">
        <x:v>10. Registre o que aconteceu</x:v>
      </x:c>
      <x:c r="D13" s="4" t="str">
        <x:v>Toda semana, guarde a previsão anterior, reconcilie o saldo real e refaça o horizonte. A planilha não mantém histórico automático.</x:v>
      </x:c>
    </x:row>
    <x:row r="14" ht="34" customHeight="1">
      <x:c r="B14" s="1"/>
      <x:c r="C14" s="35" t="str">
        <x:v>11. Teste um atraso</x:v>
      </x:c>
      <x:c r="D14" s="4" t="str">
        <x:v>Em uma cópia, mova um recebimento para a semana seguinte. Compare o novo déficit sem contar o mesmo recebimento duas vezes.</x:v>
      </x:c>
    </x:row>
    <x:row r="15" ht="34" customHeight="1">
      <x:c r="B15" s="1"/>
      <x:c r="C15" s="35" t="str">
        <x:v>12. Escolha uma ação e um responsável</x:v>
      </x:c>
      <x:c r="D15" s="4" t="str">
        <x:v>Liste vencimento, falta prevista, ação possível, responsável e data. Use o checklist PDF para acompanhar.</x:v>
      </x:c>
    </x:row>
    <x:row r="16" ht="34" customHeight="1">
      <x:c r="B16" s="1"/>
      <x:c r="C16" s="35" t="str">
        <x:v>Exemplo: resultados esperados</x:v>
      </x:c>
      <x:c r="D16" s="4" t="str">
        <x:v>Caixa inicial R$ 12.000. Menor fechamento -R$ 7.500 na semana 3. Déficit máximo R$ 7.500. Reforço para reserva de R$ 5.000: R$ 12.500.</x:v>
      </x:c>
    </x:row>
    <x:row r="17" ht="34" customHeight="1">
      <x:c r="B17" s="1"/>
      <x:c r="C17" s="35" t="str">
        <x:v>Exemplo: recebimento atrasado</x:v>
      </x:c>
      <x:c r="D17" s="4" t="str">
        <x:v>Na cópia do Exemplo, transfira R$ 4.000 da semana 2 para a semana 4: o menor fechamento cai para -R$ 11.500.</x:v>
      </x:c>
    </x:row>
    <x:row r="18" ht="34" customHeight="1">
      <x:c r="B18" s="1"/>
      <x:c r="C18" s="35" t="str">
        <x:v>Fórmulas e células editáveis</x:v>
      </x:c>
      <x:c r="D18" s="4" t="str">
        <x:v>Amarelo e texto azul: entradas. Totais e saldos: fórmulas. As fórmulas estão visíveis e não são protegidas por senha. Faça uma cópia.</x:v>
      </x:c>
    </x:row>
    <x:row r="19" ht="34" customHeight="1">
      <x:c r="B19" s="1"/>
      <x:c r="C19" s="35" t="str">
        <x:v>Unidade e limites</x:v>
      </x:c>
      <x:c r="D19" s="4" t="str">
        <x:v>Valores nominais em reais. Não calcula lucro, impostos, CET ou empréstimo. Não substitui controle diário, contabilidade ou conciliação bancária.</x:v>
      </x:c>
    </x:row>
    <x:row r="20" ht="34" customHeight="1">
      <x:c r="B20" s="1"/>
      <x:c r="C20" s="35" t="str">
        <x:v>Compatibilidade</x:v>
      </x:c>
      <x:c r="D20" s="4" t="str">
        <x:v>Arquivo XLSX sem macros ou conexões externas. Verificado com motor de cálculo de geração; confira o recálculo no seu Excel após abrir.</x:v>
      </x:c>
    </x:row>
    <x:row r="21" ht="34" customHeight="1">
      <x:c r="B21" s="1"/>
      <x:c r="C21" s="35" t="str">
        <x:v>Versão e permissões</x:v>
      </x:c>
      <x:c r="D21" s="4" t="str">
        <x:v>Versão 1.0, 20/10/2026. Pode usar e compartilhar o arquivo original com atribuição ao Guia Capital de Giro.</x:v>
      </x:c>
    </x:row>
    <x:row r="22" ht="34" customHeight="1">
      <x:c r="B22" s="1"/>
      <x:c r="C22" s="35" t="str">
        <x:v>Fonte do método</x:v>
      </x:c>
      <x:c r="D22" s="4" t="str">
        <x:v>Sebrae: fluxo de caixa como projeção de entradas e saídas e acompanhamento do saldo disponível. Modelo e exemplo autorais.</x:v>
      </x:c>
    </x:row>
    <x:row r="23" ht="64" customHeight="1">
      <x:c r="B23" s="1"/>
      <x:c r="C23" s="35" t="str">
        <x:v>Referência metodológica</x:v>
      </x:c>
      <x:c r="D23" s="4" t="str">
        <x:v>https://blog.rn.sebrae.com.br/gestao-financeira-pequenos-negocios-guia-completo/</x:v>
      </x:c>
    </x:row>
    <x:row r="24" ht="34" customHeight="1">
      <x:c r="B24" s="1"/>
      <x:c r="C24" s="35" t="str">
        <x:v>Guia e versão atualizada</x:v>
      </x:c>
      <x:c r="D24" s="4" t="str">
        <x:v>https://guiacapitaldegiro.com.br/blog/planilha-de-fluxo-de-caixa-gratis</x:v>
      </x:c>
    </x:row>
    <x:row r="25" ht="34" customHeight="1">
      <x:c r="B25" s="1"/>
      <x:c r="C25" s="1"/>
      <x:c r="D25" s="1"/>
    </x:row>
    <x:row r="26" ht="34" customHeight="1">
      <x:c r="B26" s="1"/>
      <x:c r="C26" s="1"/>
      <x:c r="D26" s="1"/>
    </x:row>
    <x:row r="27" ht="34" customHeight="1">
      <x:c r="B27" s="1"/>
      <x:c r="C27" s="1"/>
      <x:c r="D27" s="1"/>
    </x:row>
    <x:row r="28" ht="34" customHeight="1">
      <x:c r="B28" s="1"/>
      <x:c r="C28" s="1"/>
      <x:c r="D28" s="1"/>
    </x:row>
    <x:row r="29" ht="34" customHeight="1">
      <x:c r="B29" s="1"/>
      <x:c r="C29" s="1"/>
      <x:c r="D29" s="1"/>
    </x:row>
    <x:row r="30" ht="34" customHeight="1">
      <x:c r="B30" s="1"/>
      <x:c r="C30" s="1"/>
      <x:c r="D30" s="1"/>
    </x:row>
    <x:row r="31" ht="34" customHeight="1">
      <x:c r="B31" s="1"/>
      <x:c r="C31" s="1"/>
      <x:c r="D31" s="1"/>
    </x:row>
    <x:row r="32" ht="34" customHeight="1">
      <x:c r="B32" s="1"/>
      <x:c r="C32" s="1"/>
      <x:c r="D32" s="1"/>
    </x:row>
    <x:row r="33" ht="34" customHeight="1">
      <x:c r="B33" s="1"/>
      <x:c r="C33" s="1"/>
      <x:c r="D33" s="1"/>
    </x:row>
    <x:row r="34" ht="34" customHeight="1">
      <x:c r="B34" s="1"/>
      <x:c r="C34" s="1"/>
      <x:c r="D34" s="1"/>
    </x:row>
    <x:row r="35" ht="34" customHeight="1">
      <x:c r="B35" s="1"/>
      <x:c r="C35" s="1"/>
      <x:c r="D35" s="1"/>
    </x:row>
    <x:row r="36" ht="34" customHeight="1">
      <x:c r="B36" s="1"/>
      <x:c r="C36" s="1"/>
      <x:c r="D36" s="1"/>
    </x:row>
    <x:row r="37" ht="34" customHeight="1">
      <x:c r="B37" s="1"/>
      <x:c r="C37" s="1"/>
      <x:c r="D37" s="1"/>
    </x:row>
    <x:row r="38" ht="34" customHeight="1">
      <x:c r="B38" s="1"/>
      <x:c r="C38" s="1"/>
      <x:c r="D38" s="1"/>
    </x:row>
    <x:row r="39" ht="34" customHeight="1">
      <x:c r="B39" s="1"/>
      <x:c r="C39" s="1"/>
      <x:c r="D39" s="1"/>
    </x:row>
    <x:row r="40" ht="34" customHeight="1">
      <x:c r="B40" s="1"/>
      <x:c r="C40" s="1"/>
      <x:c r="D40" s="1"/>
    </x:row>
  </x:sheetData>
  <x:pageMargins left="0.7" right="0.7" top="0.75" bottom="0.75" header="0.3" footer="0.3"/>
</x:worksheet>
</file>